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9440" windowHeight="8070"/>
  </bookViews>
  <sheets>
    <sheet name="C1" sheetId="1" r:id="rId1"/>
    <sheet name="C2a" sheetId="2" r:id="rId2"/>
    <sheet name="C2b" sheetId="3" r:id="rId3"/>
    <sheet name="C3" sheetId="4" r:id="rId4"/>
    <sheet name="C4" sheetId="5" r:id="rId5"/>
    <sheet name="C5" sheetId="6" r:id="rId6"/>
    <sheet name="C6a" sheetId="7" r:id="rId7"/>
    <sheet name="C6b" sheetId="8" r:id="rId8"/>
    <sheet name="C6c" sheetId="9" r:id="rId9"/>
    <sheet name="C6d" sheetId="10" r:id="rId10"/>
    <sheet name="C6f" sheetId="11" r:id="rId11"/>
    <sheet name="C6g" sheetId="12" r:id="rId12"/>
    <sheet name="C6h" sheetId="13" r:id="rId13"/>
    <sheet name="C6i" sheetId="14" r:id="rId14"/>
    <sheet name="C6j" sheetId="15" r:id="rId15"/>
    <sheet name="C6k" sheetId="16" r:id="rId16"/>
    <sheet name="C6 Resumen" sheetId="19" r:id="rId17"/>
    <sheet name="C7" sheetId="17" r:id="rId18"/>
    <sheet name="C8" sheetId="18" r:id="rId19"/>
    <sheet name="C9" sheetId="27" r:id="rId20"/>
    <sheet name="C10" sheetId="28" r:id="rId21"/>
    <sheet name="C11" sheetId="29" r:id="rId22"/>
    <sheet name="C12" sheetId="30" r:id="rId23"/>
    <sheet name="C13" sheetId="31" r:id="rId24"/>
    <sheet name="C14" sheetId="32" r:id="rId25"/>
    <sheet name="C15" sheetId="33" r:id="rId26"/>
  </sheets>
  <externalReferences>
    <externalReference r:id="rId27"/>
    <externalReference r:id="rId28"/>
    <externalReference r:id="rId29"/>
  </externalReferences>
  <definedNames>
    <definedName name="Años_préstamo">#REF!</definedName>
    <definedName name="Capital">#REF!</definedName>
    <definedName name="Datos">#REF!</definedName>
    <definedName name="Día_de_pago">DATE(YEAR([0]!Inicio_prestamo),MONTH([0]!Inicio_prestamo)+Payment_Number,DAY([0]!Inicio_prestamo))</definedName>
    <definedName name="Fecha_de_pago">#REF!</definedName>
    <definedName name="Fila_de_encabezado">ROW(#REF!)</definedName>
    <definedName name="Importe_del_préstamo">#REF!</definedName>
    <definedName name="Impresión_completa">#REF!</definedName>
    <definedName name="Inicio_prestamo">#REF!</definedName>
    <definedName name="Int">#REF!</definedName>
    <definedName name="Int_acum">#REF!</definedName>
    <definedName name="Interés_total">#REF!</definedName>
    <definedName name="Núm_de_pago">#REF!</definedName>
    <definedName name="Núm_pagos_al_año">#REF!</definedName>
    <definedName name="Número_de_pagos">MATCH(0.01,[0]!Saldo_final,-1)+1</definedName>
    <definedName name="Pago_adicional">#REF!</definedName>
    <definedName name="Pago_mensual_programado">#REF!</definedName>
    <definedName name="Pago_progr">#REF!</definedName>
    <definedName name="Pago_total">#REF!</definedName>
    <definedName name="Pagos_adicionales_programados">#REF!</definedName>
    <definedName name="Restablecer_área_de_impresión">OFFSET(Impresión_completa,0,0,[0]!Última_fila)</definedName>
    <definedName name="Saldo_final">#REF!</definedName>
    <definedName name="Saldo_inicial">#REF!</definedName>
    <definedName name="Tasa_de_interés">#REF!</definedName>
    <definedName name="Tasa_de_interés_programada">#REF!</definedName>
    <definedName name="Última_fila">IF([0]!Valores_especificados,Fila_de_encabezado+Número_de_pagos,Fila_de_encabezado)</definedName>
    <definedName name="Valores_especificados">IF(Importe_del_préstamo*Tasa_de_interés*Años_préstamo*Inicio_prestamo&gt;0,1,0)</definedName>
  </definedNames>
  <calcPr calcId="145621"/>
</workbook>
</file>

<file path=xl/calcChain.xml><?xml version="1.0" encoding="utf-8"?>
<calcChain xmlns="http://schemas.openxmlformats.org/spreadsheetml/2006/main">
  <c r="C27" i="1" l="1"/>
  <c r="C15" i="17" l="1"/>
  <c r="C14" i="17"/>
  <c r="C13" i="17"/>
  <c r="C12" i="17"/>
  <c r="C11" i="17"/>
  <c r="E17" i="19"/>
  <c r="F17" i="19"/>
  <c r="C5" i="27"/>
  <c r="E5" i="27"/>
  <c r="D5" i="27"/>
  <c r="F5" i="27"/>
  <c r="G5" i="27"/>
  <c r="G38" i="33"/>
  <c r="I38" i="33" s="1"/>
  <c r="G37" i="33"/>
  <c r="I37" i="33" s="1"/>
  <c r="I39" i="33" s="1"/>
  <c r="G14" i="33"/>
  <c r="F14" i="33"/>
  <c r="E14" i="33"/>
  <c r="D14" i="33"/>
  <c r="C14" i="33"/>
  <c r="N22" i="32"/>
  <c r="M21" i="32"/>
  <c r="J21" i="32"/>
  <c r="G21" i="32"/>
  <c r="D21" i="32"/>
  <c r="N21" i="32" s="1"/>
  <c r="N20" i="32"/>
  <c r="N19" i="32"/>
  <c r="N18" i="32"/>
  <c r="N17" i="32"/>
  <c r="M23" i="32"/>
  <c r="L23" i="32"/>
  <c r="K23" i="32"/>
  <c r="J23" i="32"/>
  <c r="I23" i="32"/>
  <c r="H23" i="32"/>
  <c r="G23" i="32"/>
  <c r="F23" i="32"/>
  <c r="E23" i="32"/>
  <c r="D23" i="32"/>
  <c r="C23" i="32"/>
  <c r="N16" i="32"/>
  <c r="N15" i="32"/>
  <c r="N11" i="32"/>
  <c r="M12" i="32"/>
  <c r="M24" i="32" s="1"/>
  <c r="L12" i="32"/>
  <c r="L24" i="32" s="1"/>
  <c r="K12" i="32"/>
  <c r="K24" i="32" s="1"/>
  <c r="J12" i="32"/>
  <c r="J24" i="32" s="1"/>
  <c r="I12" i="32"/>
  <c r="I24" i="32" s="1"/>
  <c r="H12" i="32"/>
  <c r="H24" i="32" s="1"/>
  <c r="G12" i="32"/>
  <c r="G24" i="32" s="1"/>
  <c r="F12" i="32"/>
  <c r="F24" i="32" s="1"/>
  <c r="E12" i="32"/>
  <c r="E24" i="32" s="1"/>
  <c r="D12" i="32"/>
  <c r="D24" i="32" s="1"/>
  <c r="C12" i="32"/>
  <c r="C24" i="32" s="1"/>
  <c r="N10" i="32"/>
  <c r="N9" i="32"/>
  <c r="N8" i="32"/>
  <c r="B12" i="32"/>
  <c r="N5" i="32"/>
  <c r="B23" i="31"/>
  <c r="F15" i="31"/>
  <c r="F23" i="31" s="1"/>
  <c r="E15" i="31"/>
  <c r="E23" i="31" s="1"/>
  <c r="D15" i="31"/>
  <c r="D23" i="31" s="1"/>
  <c r="C15" i="31"/>
  <c r="C23" i="31" s="1"/>
  <c r="F8" i="31"/>
  <c r="E8" i="31"/>
  <c r="D8" i="31"/>
  <c r="C8" i="31"/>
  <c r="F7" i="31"/>
  <c r="F12" i="31" s="1"/>
  <c r="E7" i="31"/>
  <c r="E12" i="31" s="1"/>
  <c r="D7" i="31"/>
  <c r="D12" i="31" s="1"/>
  <c r="C7" i="31"/>
  <c r="C12" i="31" s="1"/>
  <c r="B12" i="31"/>
  <c r="F43" i="30"/>
  <c r="E43" i="30"/>
  <c r="D43" i="30"/>
  <c r="C43" i="30"/>
  <c r="B43" i="30"/>
  <c r="F20" i="30"/>
  <c r="E20" i="30"/>
  <c r="D20" i="30"/>
  <c r="C20" i="30"/>
  <c r="B20" i="30"/>
  <c r="F12" i="30"/>
  <c r="E12" i="30"/>
  <c r="D12" i="30"/>
  <c r="C12" i="30"/>
  <c r="B12" i="30"/>
  <c r="C29" i="33" l="1"/>
  <c r="E29" i="33"/>
  <c r="G29" i="33"/>
  <c r="C18" i="33"/>
  <c r="C17" i="33"/>
  <c r="D29" i="33"/>
  <c r="F29" i="33"/>
  <c r="G39" i="33"/>
  <c r="G40" i="33" s="1"/>
  <c r="N23" i="32"/>
  <c r="N7" i="32"/>
  <c r="N12" i="32" s="1"/>
  <c r="B23" i="32"/>
  <c r="B24" i="32" s="1"/>
  <c r="F24" i="31"/>
  <c r="E24" i="31"/>
  <c r="D24" i="31"/>
  <c r="C24" i="31"/>
  <c r="B24" i="31"/>
  <c r="B25" i="31" s="1"/>
  <c r="C26" i="30"/>
  <c r="C21" i="30"/>
  <c r="C24" i="30" s="1"/>
  <c r="E26" i="30"/>
  <c r="E21" i="30"/>
  <c r="E24" i="30" s="1"/>
  <c r="B26" i="30"/>
  <c r="B21" i="30"/>
  <c r="B24" i="30" s="1"/>
  <c r="D26" i="30"/>
  <c r="D21" i="30"/>
  <c r="D24" i="30" s="1"/>
  <c r="F26" i="30"/>
  <c r="F21" i="30"/>
  <c r="F24" i="30" s="1"/>
  <c r="C33" i="33" l="1"/>
  <c r="C32" i="33"/>
  <c r="N24" i="32"/>
  <c r="B28" i="32"/>
  <c r="B25" i="32"/>
  <c r="C25" i="32" s="1"/>
  <c r="D25" i="32" s="1"/>
  <c r="E25" i="32" s="1"/>
  <c r="F25" i="32" s="1"/>
  <c r="G25" i="32" s="1"/>
  <c r="H25" i="32" s="1"/>
  <c r="I25" i="32" s="1"/>
  <c r="J25" i="32" s="1"/>
  <c r="K25" i="32" s="1"/>
  <c r="L25" i="32" s="1"/>
  <c r="M25" i="32" s="1"/>
  <c r="C25" i="31"/>
  <c r="D25" i="31" s="1"/>
  <c r="E25" i="31" s="1"/>
  <c r="F25" i="31" s="1"/>
  <c r="F31" i="30"/>
  <c r="F29" i="30"/>
  <c r="F32" i="30"/>
  <c r="F30" i="30"/>
  <c r="F28" i="30"/>
  <c r="D31" i="30"/>
  <c r="D29" i="30"/>
  <c r="D32" i="30"/>
  <c r="D30" i="30"/>
  <c r="D28" i="30"/>
  <c r="B31" i="30"/>
  <c r="B29" i="30"/>
  <c r="B32" i="30"/>
  <c r="B30" i="30"/>
  <c r="B28" i="30"/>
  <c r="E32" i="30"/>
  <c r="E30" i="30"/>
  <c r="E28" i="30"/>
  <c r="E31" i="30"/>
  <c r="E29" i="30"/>
  <c r="C32" i="30"/>
  <c r="C30" i="30"/>
  <c r="C28" i="30"/>
  <c r="C31" i="30"/>
  <c r="C29" i="30"/>
  <c r="B36" i="30" l="1"/>
  <c r="B40" i="30"/>
  <c r="B39" i="30"/>
  <c r="B38" i="30"/>
  <c r="B37" i="30"/>
  <c r="G26" i="29" l="1"/>
  <c r="F26" i="29"/>
  <c r="E26" i="29"/>
  <c r="D26" i="29"/>
  <c r="C26" i="29"/>
  <c r="B14" i="29"/>
  <c r="F17" i="29"/>
  <c r="D17" i="29"/>
  <c r="B13" i="29"/>
  <c r="E20" i="28"/>
  <c r="C20" i="28"/>
  <c r="E19" i="28"/>
  <c r="C19" i="28"/>
  <c r="B20" i="27"/>
  <c r="C11" i="27"/>
  <c r="D28" i="18"/>
  <c r="H15" i="18"/>
  <c r="H16" i="18" s="1"/>
  <c r="H17" i="18" s="1"/>
  <c r="H27" i="18" s="1"/>
  <c r="G15" i="18"/>
  <c r="G16" i="18" s="1"/>
  <c r="G17" i="18" s="1"/>
  <c r="G27" i="18" s="1"/>
  <c r="F15" i="18"/>
  <c r="F16" i="18" s="1"/>
  <c r="F17" i="18" s="1"/>
  <c r="F27" i="18" s="1"/>
  <c r="E15" i="18"/>
  <c r="E16" i="18" s="1"/>
  <c r="E17" i="18" s="1"/>
  <c r="E27" i="18" s="1"/>
  <c r="D15" i="18"/>
  <c r="D16" i="18" s="1"/>
  <c r="D17" i="18" s="1"/>
  <c r="D27" i="18" s="1"/>
  <c r="H12" i="18"/>
  <c r="G12" i="18"/>
  <c r="F12" i="18"/>
  <c r="E12" i="18"/>
  <c r="D12" i="18"/>
  <c r="C12" i="18"/>
  <c r="C18" i="27" l="1"/>
  <c r="D18" i="27" s="1"/>
  <c r="E18" i="27" s="1"/>
  <c r="F18" i="27" s="1"/>
  <c r="G18" i="27" s="1"/>
  <c r="C19" i="27"/>
  <c r="D19" i="27" s="1"/>
  <c r="E19" i="27" s="1"/>
  <c r="F19" i="27" s="1"/>
  <c r="G19" i="27" s="1"/>
  <c r="D18" i="29"/>
  <c r="D20" i="29" s="1"/>
  <c r="F18" i="29"/>
  <c r="F20" i="29" s="1"/>
  <c r="C17" i="29"/>
  <c r="C18" i="29" s="1"/>
  <c r="C20" i="29" s="1"/>
  <c r="E17" i="29"/>
  <c r="E18" i="29" s="1"/>
  <c r="G17" i="29"/>
  <c r="G18" i="29" s="1"/>
  <c r="G20" i="29" s="1"/>
  <c r="C8" i="27"/>
  <c r="C10" i="27"/>
  <c r="D11" i="27"/>
  <c r="E11" i="27" s="1"/>
  <c r="F11" i="27" s="1"/>
  <c r="G11" i="27" s="1"/>
  <c r="C12" i="27"/>
  <c r="C17" i="27"/>
  <c r="C7" i="27"/>
  <c r="D7" i="27" s="1"/>
  <c r="D8" i="27"/>
  <c r="E8" i="27" s="1"/>
  <c r="F8" i="27" s="1"/>
  <c r="G8" i="27" s="1"/>
  <c r="C9" i="27"/>
  <c r="D9" i="27" s="1"/>
  <c r="E9" i="27" s="1"/>
  <c r="F9" i="27" s="1"/>
  <c r="G9" i="27" s="1"/>
  <c r="D10" i="27"/>
  <c r="E10" i="27" s="1"/>
  <c r="F10" i="27" s="1"/>
  <c r="G10" i="27" s="1"/>
  <c r="D12" i="27"/>
  <c r="E12" i="27" s="1"/>
  <c r="F12" i="27" s="1"/>
  <c r="G12" i="27" s="1"/>
  <c r="B15" i="27"/>
  <c r="B21" i="27" s="1"/>
  <c r="D29" i="18"/>
  <c r="E28" i="18"/>
  <c r="D22" i="29" l="1"/>
  <c r="F22" i="29"/>
  <c r="E20" i="29"/>
  <c r="E22" i="29"/>
  <c r="G22" i="29"/>
  <c r="C22" i="29"/>
  <c r="C23" i="29" s="1"/>
  <c r="D15" i="27"/>
  <c r="E7" i="27"/>
  <c r="D17" i="27"/>
  <c r="C20" i="27"/>
  <c r="C15" i="27"/>
  <c r="E29" i="18"/>
  <c r="F28" i="18"/>
  <c r="D20" i="27" l="1"/>
  <c r="D21" i="27" s="1"/>
  <c r="E17" i="27"/>
  <c r="E15" i="27"/>
  <c r="F7" i="27"/>
  <c r="C21" i="27"/>
  <c r="F29" i="18"/>
  <c r="G28" i="18"/>
  <c r="F15" i="27" l="1"/>
  <c r="G7" i="27"/>
  <c r="G15" i="27" s="1"/>
  <c r="F17" i="27"/>
  <c r="E20" i="27"/>
  <c r="E21" i="27" s="1"/>
  <c r="G29" i="18"/>
  <c r="H28" i="18"/>
  <c r="H29" i="18" s="1"/>
  <c r="F20" i="27" l="1"/>
  <c r="F21" i="27" s="1"/>
  <c r="G17" i="27"/>
  <c r="G20" i="27" s="1"/>
  <c r="G21" i="27" s="1"/>
  <c r="E6" i="6" l="1"/>
  <c r="E7" i="6" s="1"/>
  <c r="E9" i="6" s="1"/>
  <c r="E5" i="6"/>
  <c r="E10" i="6" l="1"/>
  <c r="F18" i="19"/>
  <c r="E18" i="19"/>
  <c r="D18" i="19"/>
  <c r="F19" i="19"/>
  <c r="D17" i="19"/>
  <c r="D19" i="19" s="1"/>
  <c r="I13" i="19"/>
  <c r="H13" i="19"/>
  <c r="F13" i="19"/>
  <c r="E13" i="19"/>
  <c r="D13" i="19"/>
  <c r="E19" i="19" l="1"/>
  <c r="H25" i="17"/>
  <c r="G25" i="17"/>
  <c r="F25" i="17"/>
  <c r="E25" i="17"/>
  <c r="D25" i="17"/>
  <c r="H20" i="17"/>
  <c r="H21" i="17" s="1"/>
  <c r="H22" i="17" s="1"/>
  <c r="H24" i="17" s="1"/>
  <c r="G20" i="17"/>
  <c r="G21" i="17" s="1"/>
  <c r="G22" i="17" s="1"/>
  <c r="G24" i="17" s="1"/>
  <c r="F20" i="17"/>
  <c r="F21" i="17" s="1"/>
  <c r="F22" i="17" s="1"/>
  <c r="F24" i="17" s="1"/>
  <c r="E20" i="17"/>
  <c r="E21" i="17" s="1"/>
  <c r="E22" i="17" s="1"/>
  <c r="E24" i="17" s="1"/>
  <c r="D20" i="17"/>
  <c r="D21" i="17" s="1"/>
  <c r="D22" i="17" s="1"/>
  <c r="D24" i="17" s="1"/>
  <c r="H25" i="16"/>
  <c r="G25" i="16"/>
  <c r="F25" i="16"/>
  <c r="E25" i="16"/>
  <c r="D25" i="16"/>
  <c r="H24" i="16"/>
  <c r="H26" i="16" s="1"/>
  <c r="G24" i="16"/>
  <c r="G26" i="16" s="1"/>
  <c r="F24" i="16"/>
  <c r="F26" i="16" s="1"/>
  <c r="E24" i="16"/>
  <c r="E26" i="16" s="1"/>
  <c r="D24" i="16"/>
  <c r="D26" i="16" s="1"/>
  <c r="P22" i="16"/>
  <c r="O22" i="16"/>
  <c r="N22" i="16"/>
  <c r="M22" i="16"/>
  <c r="L22" i="16"/>
  <c r="Q21" i="16"/>
  <c r="Q20" i="16"/>
  <c r="F20" i="16"/>
  <c r="E20" i="16"/>
  <c r="D20" i="16"/>
  <c r="Q19" i="16"/>
  <c r="F19" i="16"/>
  <c r="E19" i="16"/>
  <c r="D19" i="16"/>
  <c r="C19" i="16"/>
  <c r="Q18" i="16"/>
  <c r="F18" i="16"/>
  <c r="E18" i="16"/>
  <c r="D18" i="16"/>
  <c r="C18" i="16"/>
  <c r="Q17" i="16"/>
  <c r="F17" i="16"/>
  <c r="E17" i="16"/>
  <c r="D17" i="16"/>
  <c r="C17" i="16"/>
  <c r="Q16" i="16"/>
  <c r="Q22" i="16" s="1"/>
  <c r="F16" i="16"/>
  <c r="F21" i="16" s="1"/>
  <c r="E16" i="16"/>
  <c r="E21" i="16" s="1"/>
  <c r="D16" i="16"/>
  <c r="D21" i="16" s="1"/>
  <c r="C16" i="16"/>
  <c r="C21" i="16" s="1"/>
  <c r="J13" i="16"/>
  <c r="I13" i="16"/>
  <c r="H13" i="16"/>
  <c r="F13" i="16"/>
  <c r="E13" i="16"/>
  <c r="D13" i="16"/>
  <c r="H25" i="15"/>
  <c r="G25" i="15"/>
  <c r="F25" i="15"/>
  <c r="E25" i="15"/>
  <c r="D25" i="15"/>
  <c r="H24" i="15"/>
  <c r="H26" i="15" s="1"/>
  <c r="G24" i="15"/>
  <c r="G26" i="15" s="1"/>
  <c r="F24" i="15"/>
  <c r="F26" i="15" s="1"/>
  <c r="E24" i="15"/>
  <c r="E26" i="15" s="1"/>
  <c r="D24" i="15"/>
  <c r="D26" i="15" s="1"/>
  <c r="P22" i="15"/>
  <c r="O22" i="15"/>
  <c r="N22" i="15"/>
  <c r="M22" i="15"/>
  <c r="L22" i="15"/>
  <c r="Q21" i="15"/>
  <c r="Q20" i="15"/>
  <c r="F20" i="15"/>
  <c r="E20" i="15"/>
  <c r="D20" i="15"/>
  <c r="Q19" i="15"/>
  <c r="F19" i="15"/>
  <c r="E19" i="15"/>
  <c r="D19" i="15"/>
  <c r="C19" i="15"/>
  <c r="Q18" i="15"/>
  <c r="F18" i="15"/>
  <c r="E18" i="15"/>
  <c r="D18" i="15"/>
  <c r="C18" i="15"/>
  <c r="Q17" i="15"/>
  <c r="F17" i="15"/>
  <c r="E17" i="15"/>
  <c r="D17" i="15"/>
  <c r="C17" i="15"/>
  <c r="Q16" i="15"/>
  <c r="Q22" i="15" s="1"/>
  <c r="F16" i="15"/>
  <c r="F21" i="15" s="1"/>
  <c r="E16" i="15"/>
  <c r="E21" i="15" s="1"/>
  <c r="D16" i="15"/>
  <c r="D21" i="15" s="1"/>
  <c r="C16" i="15"/>
  <c r="C21" i="15" s="1"/>
  <c r="J13" i="15"/>
  <c r="I13" i="15"/>
  <c r="H13" i="15"/>
  <c r="F13" i="15"/>
  <c r="E13" i="15"/>
  <c r="D13" i="15"/>
  <c r="H25" i="14"/>
  <c r="G25" i="14"/>
  <c r="F25" i="14"/>
  <c r="E25" i="14"/>
  <c r="D25" i="14"/>
  <c r="H24" i="14"/>
  <c r="H26" i="14" s="1"/>
  <c r="G24" i="14"/>
  <c r="G26" i="14" s="1"/>
  <c r="F24" i="14"/>
  <c r="F26" i="14" s="1"/>
  <c r="E24" i="14"/>
  <c r="E26" i="14" s="1"/>
  <c r="D24" i="14"/>
  <c r="D26" i="14" s="1"/>
  <c r="P22" i="14"/>
  <c r="O22" i="14"/>
  <c r="N22" i="14"/>
  <c r="M22" i="14"/>
  <c r="L22" i="14"/>
  <c r="Q21" i="14"/>
  <c r="Q20" i="14"/>
  <c r="F20" i="14"/>
  <c r="E20" i="14"/>
  <c r="D20" i="14"/>
  <c r="Q19" i="14"/>
  <c r="F19" i="14"/>
  <c r="E19" i="14"/>
  <c r="D19" i="14"/>
  <c r="C19" i="14"/>
  <c r="Q18" i="14"/>
  <c r="F18" i="14"/>
  <c r="E18" i="14"/>
  <c r="D18" i="14"/>
  <c r="C18" i="14"/>
  <c r="Q17" i="14"/>
  <c r="F17" i="14"/>
  <c r="E17" i="14"/>
  <c r="D17" i="14"/>
  <c r="C17" i="14"/>
  <c r="Q16" i="14"/>
  <c r="Q22" i="14" s="1"/>
  <c r="F16" i="14"/>
  <c r="F21" i="14" s="1"/>
  <c r="E16" i="14"/>
  <c r="E21" i="14" s="1"/>
  <c r="D16" i="14"/>
  <c r="D21" i="14" s="1"/>
  <c r="C16" i="14"/>
  <c r="C21" i="14" s="1"/>
  <c r="J13" i="14"/>
  <c r="I13" i="14"/>
  <c r="H13" i="14"/>
  <c r="F13" i="14"/>
  <c r="E13" i="14"/>
  <c r="D13" i="14"/>
  <c r="H25" i="13"/>
  <c r="G25" i="13"/>
  <c r="F25" i="13"/>
  <c r="E25" i="13"/>
  <c r="D25" i="13"/>
  <c r="H24" i="13"/>
  <c r="H26" i="13" s="1"/>
  <c r="G24" i="13"/>
  <c r="G26" i="13" s="1"/>
  <c r="F24" i="13"/>
  <c r="F26" i="13" s="1"/>
  <c r="E24" i="13"/>
  <c r="E26" i="13" s="1"/>
  <c r="D24" i="13"/>
  <c r="D26" i="13" s="1"/>
  <c r="P22" i="13"/>
  <c r="O22" i="13"/>
  <c r="N22" i="13"/>
  <c r="M22" i="13"/>
  <c r="L22" i="13"/>
  <c r="Q21" i="13"/>
  <c r="Q20" i="13"/>
  <c r="F20" i="13"/>
  <c r="E20" i="13"/>
  <c r="D20" i="13"/>
  <c r="Q19" i="13"/>
  <c r="F19" i="13"/>
  <c r="E19" i="13"/>
  <c r="D19" i="13"/>
  <c r="C19" i="13"/>
  <c r="Q18" i="13"/>
  <c r="F18" i="13"/>
  <c r="E18" i="13"/>
  <c r="D18" i="13"/>
  <c r="C18" i="13"/>
  <c r="Q17" i="13"/>
  <c r="F17" i="13"/>
  <c r="E17" i="13"/>
  <c r="D17" i="13"/>
  <c r="C17" i="13"/>
  <c r="Q16" i="13"/>
  <c r="Q22" i="13" s="1"/>
  <c r="F16" i="13"/>
  <c r="F21" i="13" s="1"/>
  <c r="E16" i="13"/>
  <c r="E21" i="13" s="1"/>
  <c r="D16" i="13"/>
  <c r="D21" i="13" s="1"/>
  <c r="C16" i="13"/>
  <c r="C21" i="13" s="1"/>
  <c r="J13" i="13"/>
  <c r="I13" i="13"/>
  <c r="H13" i="13"/>
  <c r="F13" i="13"/>
  <c r="E13" i="13"/>
  <c r="D13" i="13"/>
  <c r="H25" i="11"/>
  <c r="G25" i="11"/>
  <c r="F25" i="11"/>
  <c r="E25" i="11"/>
  <c r="D25" i="11"/>
  <c r="H24" i="11"/>
  <c r="H26" i="11" s="1"/>
  <c r="G24" i="11"/>
  <c r="G26" i="11" s="1"/>
  <c r="F24" i="11"/>
  <c r="F26" i="11" s="1"/>
  <c r="E24" i="11"/>
  <c r="E26" i="11" s="1"/>
  <c r="D24" i="11"/>
  <c r="D26" i="11" s="1"/>
  <c r="P22" i="11"/>
  <c r="O22" i="11"/>
  <c r="N22" i="11"/>
  <c r="M22" i="11"/>
  <c r="L22" i="11"/>
  <c r="Q21" i="11"/>
  <c r="Q20" i="11"/>
  <c r="F20" i="11"/>
  <c r="E20" i="11"/>
  <c r="D20" i="11"/>
  <c r="Q19" i="11"/>
  <c r="F19" i="11"/>
  <c r="E19" i="11"/>
  <c r="D19" i="11"/>
  <c r="C19" i="11"/>
  <c r="Q18" i="11"/>
  <c r="F18" i="11"/>
  <c r="E18" i="11"/>
  <c r="D18" i="11"/>
  <c r="C18" i="11"/>
  <c r="Q17" i="11"/>
  <c r="F17" i="11"/>
  <c r="E17" i="11"/>
  <c r="D17" i="11"/>
  <c r="C17" i="11"/>
  <c r="Q16" i="11"/>
  <c r="Q22" i="11" s="1"/>
  <c r="F16" i="11"/>
  <c r="F21" i="11" s="1"/>
  <c r="E16" i="11"/>
  <c r="E21" i="11" s="1"/>
  <c r="D16" i="11"/>
  <c r="D21" i="11" s="1"/>
  <c r="C16" i="11"/>
  <c r="C21" i="11" s="1"/>
  <c r="J13" i="11"/>
  <c r="I13" i="11"/>
  <c r="H13" i="11"/>
  <c r="F13" i="11"/>
  <c r="E13" i="11"/>
  <c r="D13" i="11"/>
  <c r="H25" i="12"/>
  <c r="G25" i="12"/>
  <c r="F25" i="12"/>
  <c r="E25" i="12"/>
  <c r="D25" i="12"/>
  <c r="H24" i="12"/>
  <c r="H26" i="12" s="1"/>
  <c r="G24" i="12"/>
  <c r="G26" i="12" s="1"/>
  <c r="F24" i="12"/>
  <c r="F26" i="12" s="1"/>
  <c r="E24" i="12"/>
  <c r="E26" i="12" s="1"/>
  <c r="D24" i="12"/>
  <c r="D26" i="12" s="1"/>
  <c r="P22" i="12"/>
  <c r="O22" i="12"/>
  <c r="N22" i="12"/>
  <c r="M22" i="12"/>
  <c r="L22" i="12"/>
  <c r="Q21" i="12"/>
  <c r="Q20" i="12"/>
  <c r="F20" i="12"/>
  <c r="E20" i="12"/>
  <c r="D20" i="12"/>
  <c r="Q19" i="12"/>
  <c r="F19" i="12"/>
  <c r="E19" i="12"/>
  <c r="D19" i="12"/>
  <c r="C19" i="12"/>
  <c r="Q18" i="12"/>
  <c r="F18" i="12"/>
  <c r="E18" i="12"/>
  <c r="D18" i="12"/>
  <c r="C18" i="12"/>
  <c r="Q17" i="12"/>
  <c r="F17" i="12"/>
  <c r="E17" i="12"/>
  <c r="D17" i="12"/>
  <c r="C17" i="12"/>
  <c r="Q16" i="12"/>
  <c r="Q22" i="12" s="1"/>
  <c r="F16" i="12"/>
  <c r="F21" i="12" s="1"/>
  <c r="E16" i="12"/>
  <c r="E21" i="12" s="1"/>
  <c r="D16" i="12"/>
  <c r="D21" i="12" s="1"/>
  <c r="C16" i="12"/>
  <c r="C21" i="12" s="1"/>
  <c r="J13" i="12"/>
  <c r="I13" i="12"/>
  <c r="H13" i="12"/>
  <c r="F13" i="12"/>
  <c r="E13" i="12"/>
  <c r="D13" i="12"/>
  <c r="H25" i="10"/>
  <c r="G25" i="10"/>
  <c r="F25" i="10"/>
  <c r="E25" i="10"/>
  <c r="D25" i="10"/>
  <c r="H24" i="10"/>
  <c r="H26" i="10" s="1"/>
  <c r="G24" i="10"/>
  <c r="G26" i="10" s="1"/>
  <c r="F24" i="10"/>
  <c r="F26" i="10" s="1"/>
  <c r="E24" i="10"/>
  <c r="E26" i="10" s="1"/>
  <c r="D24" i="10"/>
  <c r="D26" i="10" s="1"/>
  <c r="P22" i="10"/>
  <c r="O22" i="10"/>
  <c r="N22" i="10"/>
  <c r="M22" i="10"/>
  <c r="L22" i="10"/>
  <c r="Q21" i="10"/>
  <c r="Q20" i="10"/>
  <c r="F20" i="10"/>
  <c r="E20" i="10"/>
  <c r="D20" i="10"/>
  <c r="Q19" i="10"/>
  <c r="F19" i="10"/>
  <c r="E19" i="10"/>
  <c r="D19" i="10"/>
  <c r="C19" i="10"/>
  <c r="Q18" i="10"/>
  <c r="F18" i="10"/>
  <c r="E18" i="10"/>
  <c r="D18" i="10"/>
  <c r="C18" i="10"/>
  <c r="Q17" i="10"/>
  <c r="F17" i="10"/>
  <c r="E17" i="10"/>
  <c r="D17" i="10"/>
  <c r="C17" i="10"/>
  <c r="Q16" i="10"/>
  <c r="Q22" i="10" s="1"/>
  <c r="F16" i="10"/>
  <c r="F21" i="10" s="1"/>
  <c r="E16" i="10"/>
  <c r="E21" i="10" s="1"/>
  <c r="D16" i="10"/>
  <c r="D21" i="10" s="1"/>
  <c r="C16" i="10"/>
  <c r="C21" i="10" s="1"/>
  <c r="J13" i="10"/>
  <c r="I13" i="10"/>
  <c r="H13" i="10"/>
  <c r="F13" i="10"/>
  <c r="E13" i="10"/>
  <c r="D13" i="10"/>
  <c r="H25" i="9"/>
  <c r="G25" i="9"/>
  <c r="F25" i="9"/>
  <c r="E25" i="9"/>
  <c r="D25" i="9"/>
  <c r="H24" i="9"/>
  <c r="H26" i="9" s="1"/>
  <c r="G24" i="9"/>
  <c r="G26" i="9" s="1"/>
  <c r="F24" i="9"/>
  <c r="F26" i="9" s="1"/>
  <c r="E24" i="9"/>
  <c r="E26" i="9" s="1"/>
  <c r="D24" i="9"/>
  <c r="D26" i="9" s="1"/>
  <c r="P22" i="9"/>
  <c r="O22" i="9"/>
  <c r="N22" i="9"/>
  <c r="M22" i="9"/>
  <c r="L22" i="9"/>
  <c r="Q21" i="9"/>
  <c r="Q20" i="9"/>
  <c r="F20" i="9"/>
  <c r="E20" i="9"/>
  <c r="D20" i="9"/>
  <c r="Q19" i="9"/>
  <c r="F19" i="9"/>
  <c r="E19" i="9"/>
  <c r="D19" i="9"/>
  <c r="C19" i="9"/>
  <c r="Q18" i="9"/>
  <c r="F18" i="9"/>
  <c r="E18" i="9"/>
  <c r="D18" i="9"/>
  <c r="C18" i="9"/>
  <c r="Q17" i="9"/>
  <c r="F17" i="9"/>
  <c r="E17" i="9"/>
  <c r="D17" i="9"/>
  <c r="C17" i="9"/>
  <c r="Q16" i="9"/>
  <c r="Q22" i="9" s="1"/>
  <c r="F16" i="9"/>
  <c r="F21" i="9" s="1"/>
  <c r="E16" i="9"/>
  <c r="E21" i="9" s="1"/>
  <c r="D16" i="9"/>
  <c r="D21" i="9" s="1"/>
  <c r="C16" i="9"/>
  <c r="C21" i="9" s="1"/>
  <c r="J13" i="9"/>
  <c r="I13" i="9"/>
  <c r="H13" i="9"/>
  <c r="F13" i="9"/>
  <c r="E13" i="9"/>
  <c r="D13" i="9"/>
  <c r="H25" i="8"/>
  <c r="G25" i="8"/>
  <c r="F25" i="8"/>
  <c r="E25" i="8"/>
  <c r="D25" i="8"/>
  <c r="H24" i="8"/>
  <c r="H26" i="8" s="1"/>
  <c r="G24" i="8"/>
  <c r="G26" i="8" s="1"/>
  <c r="F24" i="8"/>
  <c r="F26" i="8" s="1"/>
  <c r="E24" i="8"/>
  <c r="E26" i="8" s="1"/>
  <c r="D24" i="8"/>
  <c r="D26" i="8" s="1"/>
  <c r="P22" i="8"/>
  <c r="O22" i="8"/>
  <c r="N22" i="8"/>
  <c r="M22" i="8"/>
  <c r="L22" i="8"/>
  <c r="Q21" i="8"/>
  <c r="Q20" i="8"/>
  <c r="F20" i="8"/>
  <c r="E20" i="8"/>
  <c r="D20" i="8"/>
  <c r="Q19" i="8"/>
  <c r="F19" i="8"/>
  <c r="E19" i="8"/>
  <c r="D19" i="8"/>
  <c r="C19" i="8"/>
  <c r="Q18" i="8"/>
  <c r="F18" i="8"/>
  <c r="E18" i="8"/>
  <c r="D18" i="8"/>
  <c r="C18" i="8"/>
  <c r="Q17" i="8"/>
  <c r="F17" i="8"/>
  <c r="E17" i="8"/>
  <c r="D17" i="8"/>
  <c r="C17" i="8"/>
  <c r="Q16" i="8"/>
  <c r="Q22" i="8" s="1"/>
  <c r="F16" i="8"/>
  <c r="F21" i="8" s="1"/>
  <c r="E16" i="8"/>
  <c r="E21" i="8" s="1"/>
  <c r="D16" i="8"/>
  <c r="D21" i="8" s="1"/>
  <c r="C16" i="8"/>
  <c r="C21" i="8" s="1"/>
  <c r="J13" i="8"/>
  <c r="I13" i="8"/>
  <c r="H13" i="8"/>
  <c r="F13" i="8"/>
  <c r="E13" i="8"/>
  <c r="D13" i="8"/>
  <c r="N22" i="7"/>
  <c r="L22" i="7"/>
  <c r="Q16" i="7"/>
  <c r="F20" i="7"/>
  <c r="E20" i="7"/>
  <c r="D20" i="7"/>
  <c r="C16" i="7"/>
  <c r="D16" i="7"/>
  <c r="E16" i="7"/>
  <c r="F16" i="7"/>
  <c r="C17" i="7"/>
  <c r="D17" i="7"/>
  <c r="E17" i="7"/>
  <c r="F17" i="7"/>
  <c r="C18" i="7"/>
  <c r="D18" i="7"/>
  <c r="E18" i="7"/>
  <c r="F18" i="7"/>
  <c r="D26" i="17" l="1"/>
  <c r="F26" i="17"/>
  <c r="H26" i="17"/>
  <c r="E26" i="17"/>
  <c r="G26" i="17"/>
  <c r="H25" i="7" l="1"/>
  <c r="G25" i="7"/>
  <c r="F25" i="7"/>
  <c r="E25" i="7"/>
  <c r="D25" i="7"/>
  <c r="H24" i="7"/>
  <c r="G24" i="7"/>
  <c r="G26" i="7" s="1"/>
  <c r="F24" i="7"/>
  <c r="E24" i="7"/>
  <c r="E26" i="7" s="1"/>
  <c r="D24" i="7"/>
  <c r="F19" i="7"/>
  <c r="F21" i="7" s="1"/>
  <c r="E19" i="7"/>
  <c r="D19" i="7"/>
  <c r="D21" i="7" s="1"/>
  <c r="C19" i="7"/>
  <c r="E21" i="7"/>
  <c r="C21" i="7"/>
  <c r="J13" i="7"/>
  <c r="I13" i="7"/>
  <c r="H13" i="7"/>
  <c r="F13" i="7"/>
  <c r="E13" i="7"/>
  <c r="D13" i="7"/>
  <c r="Q21" i="7"/>
  <c r="Q20" i="7"/>
  <c r="Q19" i="7"/>
  <c r="Q18" i="7"/>
  <c r="M22" i="7"/>
  <c r="O22" i="7" l="1"/>
  <c r="D26" i="7"/>
  <c r="F26" i="7"/>
  <c r="H26" i="7"/>
  <c r="P22" i="7"/>
  <c r="Q17" i="7"/>
  <c r="Q22" i="7" s="1"/>
  <c r="B17" i="6" l="1"/>
  <c r="G17" i="6"/>
  <c r="F17" i="6"/>
  <c r="C17" i="6"/>
  <c r="C34" i="1"/>
  <c r="D14" i="1" l="1"/>
  <c r="E14" i="1"/>
  <c r="F14" i="1"/>
  <c r="G14" i="1"/>
  <c r="H14" i="1"/>
  <c r="I14" i="1"/>
  <c r="J14" i="1"/>
  <c r="K14" i="1"/>
  <c r="L14" i="1"/>
  <c r="M14" i="1"/>
  <c r="C14" i="1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D22" i="5"/>
  <c r="E27" i="4" l="1"/>
  <c r="D27" i="4"/>
  <c r="C27" i="4"/>
  <c r="C23" i="6" l="1"/>
  <c r="H17" i="6"/>
  <c r="H18" i="6" s="1"/>
  <c r="T27" i="4"/>
  <c r="R27" i="4"/>
  <c r="S27" i="4"/>
  <c r="C24" i="6" l="1"/>
  <c r="G23" i="6"/>
  <c r="D23" i="6"/>
  <c r="E23" i="6" l="1"/>
  <c r="C25" i="6"/>
  <c r="G24" i="6"/>
  <c r="E24" i="6" s="1"/>
  <c r="F24" i="6" s="1"/>
  <c r="D24" i="6"/>
  <c r="C26" i="6" l="1"/>
  <c r="G25" i="6"/>
  <c r="E25" i="6" s="1"/>
  <c r="F25" i="6" s="1"/>
  <c r="D25" i="6"/>
  <c r="F23" i="6"/>
  <c r="G26" i="6" l="1"/>
  <c r="D26" i="6"/>
  <c r="C27" i="6" s="1"/>
  <c r="G27" i="6" l="1"/>
  <c r="E26" i="6"/>
  <c r="D148" i="6"/>
  <c r="H148" i="6" l="1"/>
  <c r="F26" i="6"/>
  <c r="E143" i="6"/>
  <c r="F27" i="6"/>
  <c r="D27" i="6" l="1"/>
  <c r="C28" i="6" s="1"/>
  <c r="C148" i="6"/>
  <c r="E148" i="6" l="1"/>
  <c r="G28" i="6"/>
  <c r="F28" i="6" l="1"/>
  <c r="D28" i="6" l="1"/>
  <c r="C29" i="6" s="1"/>
  <c r="G29" i="6" l="1"/>
  <c r="F29" i="6" l="1"/>
  <c r="D29" i="6" l="1"/>
  <c r="C30" i="6" s="1"/>
  <c r="G30" i="6" l="1"/>
  <c r="F30" i="6" l="1"/>
  <c r="D149" i="6"/>
  <c r="C149" i="6" l="1"/>
  <c r="D30" i="6"/>
  <c r="C31" i="6" s="1"/>
  <c r="G31" i="6" l="1"/>
  <c r="E149" i="6"/>
  <c r="F31" i="6" l="1"/>
  <c r="D31" i="6" l="1"/>
  <c r="C32" i="6" s="1"/>
  <c r="G32" i="6" l="1"/>
  <c r="F32" i="6" l="1"/>
  <c r="D32" i="6" l="1"/>
  <c r="C33" i="6" s="1"/>
  <c r="G33" i="6" l="1"/>
  <c r="F33" i="6" l="1"/>
  <c r="D33" i="6" l="1"/>
  <c r="C34" i="6" s="1"/>
  <c r="G34" i="6" l="1"/>
  <c r="F34" i="6" l="1"/>
  <c r="D150" i="6"/>
  <c r="C150" i="6" l="1"/>
  <c r="D34" i="6"/>
  <c r="C35" i="6" s="1"/>
  <c r="G35" i="6" l="1"/>
  <c r="E150" i="6"/>
  <c r="F35" i="6" l="1"/>
  <c r="D35" i="6" l="1"/>
  <c r="C36" i="6" s="1"/>
  <c r="G36" i="6" l="1"/>
  <c r="F36" i="6" l="1"/>
  <c r="D36" i="6" l="1"/>
  <c r="C37" i="6" s="1"/>
  <c r="G37" i="6" l="1"/>
  <c r="F37" i="6" l="1"/>
  <c r="D37" i="6" l="1"/>
  <c r="C38" i="6" s="1"/>
  <c r="G38" i="6" l="1"/>
  <c r="F38" i="6" l="1"/>
  <c r="D151" i="6"/>
  <c r="C151" i="6" l="1"/>
  <c r="E151" i="6" s="1"/>
  <c r="D38" i="6"/>
  <c r="C39" i="6" s="1"/>
  <c r="G39" i="6" l="1"/>
  <c r="F39" i="6" l="1"/>
  <c r="D39" i="6" l="1"/>
  <c r="C40" i="6" s="1"/>
  <c r="G40" i="6" l="1"/>
  <c r="F40" i="6" l="1"/>
  <c r="D40" i="6" l="1"/>
  <c r="C41" i="6" s="1"/>
  <c r="G41" i="6" l="1"/>
  <c r="F41" i="6" l="1"/>
  <c r="D41" i="6" l="1"/>
  <c r="C42" i="6" s="1"/>
  <c r="G42" i="6" l="1"/>
  <c r="F42" i="6" l="1"/>
  <c r="G143" i="6"/>
  <c r="D152" i="6"/>
  <c r="D158" i="6" l="1"/>
  <c r="F143" i="6"/>
  <c r="C152" i="6"/>
  <c r="C158" i="6" s="1"/>
  <c r="D42" i="6"/>
  <c r="E158" i="6" l="1"/>
  <c r="E152" i="6"/>
</calcChain>
</file>

<file path=xl/sharedStrings.xml><?xml version="1.0" encoding="utf-8"?>
<sst xmlns="http://schemas.openxmlformats.org/spreadsheetml/2006/main" count="1474" uniqueCount="504">
  <si>
    <t xml:space="preserve">CAPACIDAD INSTALADA Y UTILIZADA </t>
  </si>
  <si>
    <t>Valores Unitarios</t>
  </si>
  <si>
    <t>Primer          Año</t>
  </si>
  <si>
    <t>Segundo Año</t>
  </si>
  <si>
    <t>Tercer          Año</t>
  </si>
  <si>
    <t>Cuarto         Año</t>
  </si>
  <si>
    <t>Quinto         Año</t>
  </si>
  <si>
    <t xml:space="preserve">VOLUMEN DE PRODUCCIÓN </t>
  </si>
  <si>
    <t xml:space="preserve">Capacidad instalada </t>
  </si>
  <si>
    <t>en Porcentaje</t>
  </si>
  <si>
    <t xml:space="preserve">Capacidad utilizada </t>
  </si>
  <si>
    <t xml:space="preserve">COSTO DE LOS EQUIPOS </t>
  </si>
  <si>
    <t>Primer Año</t>
  </si>
  <si>
    <t>Tercer Año</t>
  </si>
  <si>
    <t>Cuarto Año</t>
  </si>
  <si>
    <t>Quinto Año</t>
  </si>
  <si>
    <t>DESCRIPCIÓN</t>
  </si>
  <si>
    <t>Precio unitario</t>
  </si>
  <si>
    <t>Total</t>
  </si>
  <si>
    <t>TOTAL</t>
  </si>
  <si>
    <t xml:space="preserve">Capacidad utilizada neta </t>
  </si>
  <si>
    <t xml:space="preserve">PRODUCCIÓN TOTAL </t>
  </si>
  <si>
    <t>COSTO INFRAESTRUCTURA</t>
  </si>
  <si>
    <t>Cant.</t>
  </si>
  <si>
    <t>Adquisición de Infraestructura (mts cuadrado)</t>
  </si>
  <si>
    <t>Parámetros:</t>
  </si>
  <si>
    <t>INVERSIÓN TOTAL</t>
  </si>
  <si>
    <t>Inversión Total</t>
  </si>
  <si>
    <t>Aporte     Propio</t>
  </si>
  <si>
    <t>Aporte Terceros</t>
  </si>
  <si>
    <t>Aporte      Total</t>
  </si>
  <si>
    <t>ACTIVOS FIJOS</t>
  </si>
  <si>
    <t>Infraestructura</t>
  </si>
  <si>
    <t>Equipos</t>
  </si>
  <si>
    <t>Total Activos Fijos</t>
  </si>
  <si>
    <t>OTROS ACTIVOS</t>
  </si>
  <si>
    <t>Asistencia Auditora</t>
  </si>
  <si>
    <t>Asistencia Legal</t>
  </si>
  <si>
    <t>Estudio de Factibilidad del proyecto</t>
  </si>
  <si>
    <t>Costo financiero del crédito</t>
  </si>
  <si>
    <t>Total Otros activos</t>
  </si>
  <si>
    <t>Total Activos</t>
  </si>
  <si>
    <t>tabla15</t>
  </si>
  <si>
    <t>Capital de trabajo</t>
  </si>
  <si>
    <t>Distribución porcentual</t>
  </si>
  <si>
    <t>Aporte propio: 30% del precio en el caso de los activos fijos</t>
  </si>
  <si>
    <t>Aporte terceros: 70% del precio en activos fijos debido a que es el máximo porcentaje que pudiera aprobar el banco</t>
  </si>
  <si>
    <t>Otro activos es costeado al 100% por la empresa</t>
  </si>
  <si>
    <t>DEPRECIACIÓN Y AMORTIZACIÓN</t>
  </si>
  <si>
    <t>Valor Activos (Bs.)</t>
  </si>
  <si>
    <t>Años de Dep/Am</t>
  </si>
  <si>
    <t>Primer   Año (Bs.)</t>
  </si>
  <si>
    <t>Segundo Año (Bs.)</t>
  </si>
  <si>
    <t>Tercer   Año (Bs.)</t>
  </si>
  <si>
    <t>Cuarto    Año (Bs.)</t>
  </si>
  <si>
    <t>Quinto     Año (Bs.)</t>
  </si>
  <si>
    <t>DEPRECIACIÓN</t>
  </si>
  <si>
    <t>Total Depreciación</t>
  </si>
  <si>
    <t>Amortización</t>
  </si>
  <si>
    <t>Total Amortización</t>
  </si>
  <si>
    <t>TOTAL DEP. Y AMORT.</t>
  </si>
  <si>
    <t>Parámetros</t>
  </si>
  <si>
    <t xml:space="preserve">  El metodo de calculo utilizado es el de linea recta sin valor de salvamento</t>
  </si>
  <si>
    <t>Parametros</t>
  </si>
  <si>
    <t>camas ocupadas/año</t>
  </si>
  <si>
    <t>camas dobles/día</t>
  </si>
  <si>
    <t>camas triples/día</t>
  </si>
  <si>
    <t>camas cuadruples/día</t>
  </si>
  <si>
    <t>Porcentaje de cap. instalada por año</t>
  </si>
  <si>
    <t>Porcentaje de cap.utilizada primer año</t>
  </si>
  <si>
    <t>Incremento anual de la cap instalada</t>
  </si>
  <si>
    <t>Turnos de trabajo diario</t>
  </si>
  <si>
    <t>Días laborables por mes</t>
  </si>
  <si>
    <t>Meses por año</t>
  </si>
  <si>
    <t>Días laborables por año</t>
  </si>
  <si>
    <t>Camas disponibles por día</t>
  </si>
  <si>
    <t>Turno de Trabajo Nocturno</t>
  </si>
  <si>
    <t>de la capacidad total de la empresa</t>
  </si>
  <si>
    <t>de la capacidad instalada</t>
  </si>
  <si>
    <t>de incremento anual</t>
  </si>
  <si>
    <t>días laborables por mes</t>
  </si>
  <si>
    <t>meses por año</t>
  </si>
  <si>
    <t>días laborables por año</t>
  </si>
  <si>
    <t>turnos de trabajo</t>
  </si>
  <si>
    <t>camas/dia</t>
  </si>
  <si>
    <t>Remodelación (mts cuadrado)</t>
  </si>
  <si>
    <t>* Instalaciones y equipos electricos</t>
  </si>
  <si>
    <t>* Equipos de Cocina y Refrigeracion</t>
  </si>
  <si>
    <t xml:space="preserve">* Equipamiento de habitaciones </t>
  </si>
  <si>
    <t>* Transporte Acuatico</t>
  </si>
  <si>
    <t>* Equipos Varios</t>
  </si>
  <si>
    <t>* Vehiculos de carga y pasajeros</t>
  </si>
  <si>
    <t>camas literas modulo 1/día</t>
  </si>
  <si>
    <t>camas literas modulo 2/día</t>
  </si>
  <si>
    <t>FINANCIAMIENTO</t>
  </si>
  <si>
    <t>Desembolsos del Banco</t>
  </si>
  <si>
    <t>Saldo de la cuenta de Capital</t>
  </si>
  <si>
    <t>Costo financiero del Crédito</t>
  </si>
  <si>
    <t>Porcentaje Semestral</t>
  </si>
  <si>
    <t>Monto entregado</t>
  </si>
  <si>
    <t>Balance     Inicial</t>
  </si>
  <si>
    <t>Balance       Final</t>
  </si>
  <si>
    <t>Comisión de Apertura</t>
  </si>
  <si>
    <t>Comisión de Compromiso</t>
  </si>
  <si>
    <t>Intereses Descontados</t>
  </si>
  <si>
    <t>Totales</t>
  </si>
  <si>
    <t>Costo Financ. del Crédito</t>
  </si>
  <si>
    <t>FASE II: OPERACIÓN - PERIODO DE DEVOLUCIÓN DEL CRÉDITO</t>
  </si>
  <si>
    <t>Pago                 Total</t>
  </si>
  <si>
    <t>Pago        Capital</t>
  </si>
  <si>
    <t>Pago                Intereses</t>
  </si>
  <si>
    <t>TOTALES</t>
  </si>
  <si>
    <t>Año</t>
  </si>
  <si>
    <t>Pago                total</t>
  </si>
  <si>
    <t>Monto del crédito (BsF.)</t>
  </si>
  <si>
    <t>Tasa de interés anual nominal</t>
  </si>
  <si>
    <t>Tasa de interés trimestral efectiva</t>
  </si>
  <si>
    <t>Comisión de apertura</t>
  </si>
  <si>
    <t>Comisión de compromiso</t>
  </si>
  <si>
    <t>Entrega primer y segundo trimestre</t>
  </si>
  <si>
    <t>Entrega tercer y cuarto trimestre</t>
  </si>
  <si>
    <t>Período de vigencia del crédito (trimestres)</t>
  </si>
  <si>
    <t>Período de gracia (trimestres)</t>
  </si>
  <si>
    <t>Período de amortización (trimestres)</t>
  </si>
  <si>
    <t>Pago periódico de amortización (BsF/trimestre)</t>
  </si>
  <si>
    <t>Gastos de financiamiento estan representados unicamente por intereses</t>
  </si>
  <si>
    <t>Pagos MENSUALES de Amortización</t>
  </si>
  <si>
    <r>
      <t>ANUALIZACIÓN DE LOS PAGOS</t>
    </r>
    <r>
      <rPr>
        <b/>
        <sz val="16"/>
        <color theme="1"/>
        <rFont val="Times New Roman"/>
        <family val="1"/>
      </rPr>
      <t xml:space="preserve"> MENSUALES</t>
    </r>
    <r>
      <rPr>
        <b/>
        <sz val="12"/>
        <color theme="1"/>
        <rFont val="Times New Roman"/>
        <family val="1"/>
      </rPr>
      <t xml:space="preserve"> DE AMORTIZACIÓN</t>
    </r>
  </si>
  <si>
    <t>Pago Mensual 2</t>
  </si>
  <si>
    <t>Pago Mensual 1</t>
  </si>
  <si>
    <t>Pago Mensual 3</t>
  </si>
  <si>
    <t>Pago Mensual 4</t>
  </si>
  <si>
    <t>Pago Mensual 5</t>
  </si>
  <si>
    <t>Pago Mensual 6</t>
  </si>
  <si>
    <t>Pago Mensual 7</t>
  </si>
  <si>
    <t>Pago Mensual 8</t>
  </si>
  <si>
    <t>Pago Mensual 9</t>
  </si>
  <si>
    <t>Pago Mensual 10</t>
  </si>
  <si>
    <t>Pago Mensual 11</t>
  </si>
  <si>
    <t>Pago Mensual 12</t>
  </si>
  <si>
    <t>Pago Mensual 13</t>
  </si>
  <si>
    <t>Pago Mensual 14</t>
  </si>
  <si>
    <t>Pago Mensual 15</t>
  </si>
  <si>
    <t>Pago Mensual 16</t>
  </si>
  <si>
    <t>Pago Mensual 17</t>
  </si>
  <si>
    <t>Pago Mensual 18</t>
  </si>
  <si>
    <t>Pago Mensual 19</t>
  </si>
  <si>
    <t>Pago Mensual 20</t>
  </si>
  <si>
    <t>Pago Mensual 21</t>
  </si>
  <si>
    <t>Pago Mensual 22</t>
  </si>
  <si>
    <t>Pago Mensual 23</t>
  </si>
  <si>
    <t>Pago Mensual 24</t>
  </si>
  <si>
    <t>Pago Mensual 25</t>
  </si>
  <si>
    <t>Pago Mensual 26</t>
  </si>
  <si>
    <t>Pago Mensual 27</t>
  </si>
  <si>
    <t>Pago Mensual 28</t>
  </si>
  <si>
    <t>Pago Mensual 29</t>
  </si>
  <si>
    <t>Pago Mensual 30</t>
  </si>
  <si>
    <t>Pago Mensual 31</t>
  </si>
  <si>
    <t>Pago Mensual 32</t>
  </si>
  <si>
    <t>Pago Mensual 33</t>
  </si>
  <si>
    <t>Pago Mensual 34</t>
  </si>
  <si>
    <t>Pago Mensual 35</t>
  </si>
  <si>
    <t>Pago Mensual 36</t>
  </si>
  <si>
    <t>Pago Mensual 37</t>
  </si>
  <si>
    <t>Pago Mensual 38</t>
  </si>
  <si>
    <t>Pago Mensual 39</t>
  </si>
  <si>
    <t>Pago Mensual 40</t>
  </si>
  <si>
    <t>Pago Mensual 41</t>
  </si>
  <si>
    <t>Pago Mensual 42</t>
  </si>
  <si>
    <t>Pago Mensual 43</t>
  </si>
  <si>
    <t>Pago Mensual 44</t>
  </si>
  <si>
    <t>Pago Mensual 45</t>
  </si>
  <si>
    <t>Pago Mensual 46</t>
  </si>
  <si>
    <t>Pago Mensual 47</t>
  </si>
  <si>
    <t>Pago Mensual 48</t>
  </si>
  <si>
    <t>Pago Mensual 49</t>
  </si>
  <si>
    <t>Pago Mensual 50</t>
  </si>
  <si>
    <t>Pago Mensual 51</t>
  </si>
  <si>
    <t>Pago Mensual 52</t>
  </si>
  <si>
    <t>Pago Mensual 53</t>
  </si>
  <si>
    <t>Pago Mensual 54</t>
  </si>
  <si>
    <t>Pago Mensual 55</t>
  </si>
  <si>
    <t>Pago Mensual 56</t>
  </si>
  <si>
    <t>Pago Mensual 57</t>
  </si>
  <si>
    <t>Pago Mensual 58</t>
  </si>
  <si>
    <t>Pago Mensual 59</t>
  </si>
  <si>
    <t>Pago Mensual 60</t>
  </si>
  <si>
    <t>Pago Mensual 61</t>
  </si>
  <si>
    <t>Pago Mensual 62</t>
  </si>
  <si>
    <t>Pago Mensual 63</t>
  </si>
  <si>
    <t>Pago Mensual 64</t>
  </si>
  <si>
    <t>Pago Mensual 65</t>
  </si>
  <si>
    <t>Pago Mensual 66</t>
  </si>
  <si>
    <t>Pago Mensual 67</t>
  </si>
  <si>
    <t>Pago Mensual 68</t>
  </si>
  <si>
    <t>Pago Mensual 69</t>
  </si>
  <si>
    <t>Pago Mensual 70</t>
  </si>
  <si>
    <t>Pago Mensual 71</t>
  </si>
  <si>
    <t>Pago Mensual 72</t>
  </si>
  <si>
    <t>Pago Mensual 73</t>
  </si>
  <si>
    <t>Pago Mensual 74</t>
  </si>
  <si>
    <t>Pago Mensual 75</t>
  </si>
  <si>
    <t>Pago Mensual 76</t>
  </si>
  <si>
    <t>Pago Mensual 77</t>
  </si>
  <si>
    <t>Pago Mensual 78</t>
  </si>
  <si>
    <t>Pago Mensual 79</t>
  </si>
  <si>
    <t>Pago Mensual 80</t>
  </si>
  <si>
    <t>Pago Mensual 81</t>
  </si>
  <si>
    <t>Pago Mensual 82</t>
  </si>
  <si>
    <t>Pago Mensual 83</t>
  </si>
  <si>
    <t>Pago Mensual 84</t>
  </si>
  <si>
    <t>Pago Mensual 85</t>
  </si>
  <si>
    <t>Pago Mensual 86</t>
  </si>
  <si>
    <t>Pago Mensual 87</t>
  </si>
  <si>
    <t>Pago Mensual 88</t>
  </si>
  <si>
    <t>Pago Mensual 89</t>
  </si>
  <si>
    <t>Pago Mensual 90</t>
  </si>
  <si>
    <t>Pago Mensual 91</t>
  </si>
  <si>
    <t>Pago Mensual 92</t>
  </si>
  <si>
    <t>Pago Mensual 93</t>
  </si>
  <si>
    <t>Pago Mensual 94</t>
  </si>
  <si>
    <t>Pago Mensual 95</t>
  </si>
  <si>
    <t>Pago Mensual 96</t>
  </si>
  <si>
    <t>Pago Mensual 97</t>
  </si>
  <si>
    <t>Pago Mensual 98</t>
  </si>
  <si>
    <t>Pago Mensual 99</t>
  </si>
  <si>
    <t>Pago Mensual 100</t>
  </si>
  <si>
    <t>Pago Mensual 101</t>
  </si>
  <si>
    <t>Pago Mensual 102</t>
  </si>
  <si>
    <t>Pago Mensual 103</t>
  </si>
  <si>
    <t>Pago Mensual 104</t>
  </si>
  <si>
    <t>Pago Mensual 105</t>
  </si>
  <si>
    <t>Pago Mensual 106</t>
  </si>
  <si>
    <t>Pago Mensual 107</t>
  </si>
  <si>
    <t>Pago Mensual 108</t>
  </si>
  <si>
    <t>Pago Mensual 109</t>
  </si>
  <si>
    <t>Pago Mensual 110</t>
  </si>
  <si>
    <t>Pago Mensual 111</t>
  </si>
  <si>
    <t>Pago Mensual 112</t>
  </si>
  <si>
    <t>Pago Mensual 113</t>
  </si>
  <si>
    <t>Pago Mensual 114</t>
  </si>
  <si>
    <t>Pago Mensual 115</t>
  </si>
  <si>
    <t>Pago Mensual 116</t>
  </si>
  <si>
    <t>Pago Mensual 117</t>
  </si>
  <si>
    <t>Pago Mensual 118</t>
  </si>
  <si>
    <t>Pago Mensual 119</t>
  </si>
  <si>
    <t>Pago Mensual 120</t>
  </si>
  <si>
    <t>Mes: 1-12</t>
  </si>
  <si>
    <t>Mes:12-24</t>
  </si>
  <si>
    <t>Mes: 25-36</t>
  </si>
  <si>
    <t>Mes:37-48</t>
  </si>
  <si>
    <t>Mes: 49-60</t>
  </si>
  <si>
    <t>Mes:61-72</t>
  </si>
  <si>
    <t>Mes: 73-84</t>
  </si>
  <si>
    <t>Mes: 85-96</t>
  </si>
  <si>
    <t>Mes: 97-108</t>
  </si>
  <si>
    <t>Mes: 109-120</t>
  </si>
  <si>
    <t>VOLUMEN DE OCUPACIÓN                                                                                                                                                                                                       (PRIMER AÑO)</t>
  </si>
  <si>
    <t>Costo Mensual (Bs.)</t>
  </si>
  <si>
    <t>Costo Total Anual (Bs.)</t>
  </si>
  <si>
    <t>Código</t>
  </si>
  <si>
    <t>Descripción</t>
  </si>
  <si>
    <t>F/V</t>
  </si>
  <si>
    <t>No.</t>
  </si>
  <si>
    <t>Básico</t>
  </si>
  <si>
    <t>Total Básico</t>
  </si>
  <si>
    <t>Costos asociados al salario</t>
  </si>
  <si>
    <t>Total salario integral</t>
  </si>
  <si>
    <t>F</t>
  </si>
  <si>
    <t>TOTAL ASIGNACIONES</t>
  </si>
  <si>
    <t>TOTAL DEDUCCIONES</t>
  </si>
  <si>
    <t>V</t>
  </si>
  <si>
    <t>Total Básico mensual</t>
  </si>
  <si>
    <t>Total salario integral mensual</t>
  </si>
  <si>
    <t>Total mensual</t>
  </si>
  <si>
    <t>Empleados Fijos</t>
  </si>
  <si>
    <t>Empleados Variables</t>
  </si>
  <si>
    <t xml:space="preserve">del costo mensual </t>
  </si>
  <si>
    <t>Incremento Anual</t>
  </si>
  <si>
    <t>sobre el sueldo básico del Año anterior</t>
  </si>
  <si>
    <t>Camareras</t>
  </si>
  <si>
    <t>Recepcionistas</t>
  </si>
  <si>
    <t>Cocineros</t>
  </si>
  <si>
    <t>Asistente de cocina</t>
  </si>
  <si>
    <t>Mesonero</t>
  </si>
  <si>
    <t>DPTO</t>
  </si>
  <si>
    <t>Integrantes</t>
  </si>
  <si>
    <t>Total Quincena</t>
  </si>
  <si>
    <t>Total Último</t>
  </si>
  <si>
    <t>Total Mes</t>
  </si>
  <si>
    <t>Total Año</t>
  </si>
  <si>
    <t>VOLUMEN DE OCUPACIÓN                                                                                                                                                                                                       (SEGUNDO AÑO)</t>
  </si>
  <si>
    <t>VOLUMEN DE OCUPACIÓN                                                                                                                                                                                                       (TERCER AÑO)</t>
  </si>
  <si>
    <t>VOLUMEN DE OCUPACIÓN                                                                                                                                                                                                       (CUARTO AÑO)</t>
  </si>
  <si>
    <t>VOLUMEN DE OCUPACIÓN                                                                                                                                                                                                       (QUINTO AÑO)</t>
  </si>
  <si>
    <t>VOLUMEN DE OCUPACIÓN                                                                                                                                                                                                       (SEXTO AÑO)</t>
  </si>
  <si>
    <t>VOLUMEN DE OCUPACIÓN                                                                                                                                                                                                       (SEPTIMO AÑO)</t>
  </si>
  <si>
    <t>VOLUMEN DE OCUPACIÓN                                                                                                                                                                                                       (OCTAVO AÑO)</t>
  </si>
  <si>
    <t>VOLUMEN DE OCUPACIÓN                                                                                                                                                                                                       (NOVENO AÑO)</t>
  </si>
  <si>
    <t>VOLUMEN DE OCUPACIÓN                                                                                                                                                                                                       (DECIMO AÑO)</t>
  </si>
  <si>
    <t>COSTO DEL SERVICIO</t>
  </si>
  <si>
    <t>Segundo    Año</t>
  </si>
  <si>
    <t>Servicios por mes</t>
  </si>
  <si>
    <t>turnos de trabajo por día</t>
  </si>
  <si>
    <t>Sexto Año</t>
  </si>
  <si>
    <t>Septimo Año</t>
  </si>
  <si>
    <t>Octavo Año</t>
  </si>
  <si>
    <t>Noveno Año</t>
  </si>
  <si>
    <t>Decimo Año</t>
  </si>
  <si>
    <t>Capacidad utilizada neta (hab/año)</t>
  </si>
  <si>
    <t>PRODUCCIÓN TOTAL (hab/año)</t>
  </si>
  <si>
    <t>COSTO TOTAL DE HABITACIONES (BsF.)</t>
  </si>
  <si>
    <t>HAB/mes</t>
  </si>
  <si>
    <t>Decimo Primer Año</t>
  </si>
  <si>
    <t>Decimo Tercer Año</t>
  </si>
  <si>
    <t>Decimo Cuarto Año</t>
  </si>
  <si>
    <t xml:space="preserve">Decimo </t>
  </si>
  <si>
    <t>Sexto Año (Bs)</t>
  </si>
  <si>
    <t>Septimo Año (Bs)</t>
  </si>
  <si>
    <t>Octavo Año (Bs)</t>
  </si>
  <si>
    <t>Noveno Año (Bs)</t>
  </si>
  <si>
    <t>Decimo Año (Bs)</t>
  </si>
  <si>
    <t>adquisicion completa</t>
  </si>
  <si>
    <t>remodelacion de rio aro</t>
  </si>
  <si>
    <t>CUOTA</t>
  </si>
  <si>
    <t xml:space="preserve">Periodo del Crédito </t>
  </si>
  <si>
    <t>5 años crédito</t>
  </si>
  <si>
    <t>FASE I: ADQUISICIÓN - PERIODO DE RECEPCIÓN DEL CRÉDITO</t>
  </si>
  <si>
    <t>Balance Final</t>
  </si>
  <si>
    <t>Periodo Por Mes</t>
  </si>
  <si>
    <t>COSTO UNITARIO POR HAB (BsF./DÍA)</t>
  </si>
  <si>
    <t>MONTO DEL CREDITO</t>
  </si>
  <si>
    <t>INTERES ANUAL</t>
  </si>
  <si>
    <t>INTERES MENSUAL</t>
  </si>
  <si>
    <t>LAPSO DEL CREDITO</t>
  </si>
  <si>
    <t>FACTOR CUOTA</t>
  </si>
  <si>
    <t>CUOTA MENSUAL</t>
  </si>
  <si>
    <t>PARAMETROS DEL CREDITO</t>
  </si>
  <si>
    <t>INGRESOS POR VENTAS</t>
  </si>
  <si>
    <t>Primer                                      Año</t>
  </si>
  <si>
    <t>Segundo     Año</t>
  </si>
  <si>
    <t>INGRESOS TOTALES POR VENTAS (BsF.)</t>
  </si>
  <si>
    <t>Incremento anual del ingreso por ventas</t>
  </si>
  <si>
    <t>Adicional al costo</t>
  </si>
  <si>
    <t>INGRESOS POR VENTAS (BsF./día)</t>
  </si>
  <si>
    <t>Capacidad utilizada neta (camas/año)</t>
  </si>
  <si>
    <t>PRODUCCIÓN TOTAL (camas/año)</t>
  </si>
  <si>
    <t>camas/mes</t>
  </si>
  <si>
    <t>GASTOS DE OPERACIÓN</t>
  </si>
  <si>
    <t>Gastos Variables</t>
  </si>
  <si>
    <t>TOTAL GASTOS VARIABLES</t>
  </si>
  <si>
    <t>Gastos Fijos</t>
  </si>
  <si>
    <t xml:space="preserve">Gastos de mantenimiento </t>
  </si>
  <si>
    <t xml:space="preserve">Gastos de Oficina </t>
  </si>
  <si>
    <t xml:space="preserve">Gastos varios </t>
  </si>
  <si>
    <t>TOTAL GASTOS FIJOS</t>
  </si>
  <si>
    <t>TOTAL GASTOS FIJOS Y VARIABLES</t>
  </si>
  <si>
    <t xml:space="preserve">  Meses por año</t>
  </si>
  <si>
    <t xml:space="preserve">  Porcentaje de gastos fijos</t>
  </si>
  <si>
    <t>del total de gastos por renglón</t>
  </si>
  <si>
    <t xml:space="preserve">  Porcentaje de gastos variables</t>
  </si>
  <si>
    <t>Incremento por inflación</t>
  </si>
  <si>
    <t>Anual</t>
  </si>
  <si>
    <t>Primer              Año</t>
  </si>
  <si>
    <t>Segundo        Año</t>
  </si>
  <si>
    <t>Tercer              Año</t>
  </si>
  <si>
    <t>Cuarto             Año</t>
  </si>
  <si>
    <t>Quinto            Año</t>
  </si>
  <si>
    <t>COSTO TOTAL DE INTERVENCIÓN</t>
  </si>
  <si>
    <t xml:space="preserve">UTILIDAD ANTES DEL ISLR </t>
  </si>
  <si>
    <t>Impuesto sobre la renta</t>
  </si>
  <si>
    <t xml:space="preserve">UTILIDAD NETA </t>
  </si>
  <si>
    <t>TABLA DEL CALCULO DEL ISLR</t>
  </si>
  <si>
    <t>Base Impositiva</t>
  </si>
  <si>
    <t>Tasa a Pagar</t>
  </si>
  <si>
    <t>Deducible</t>
  </si>
  <si>
    <t>Hasta 2.000 unidades tributarias</t>
  </si>
  <si>
    <t>Entre 2.001 y 3.000 unid. tributarias</t>
  </si>
  <si>
    <t>Sobre 3.001 unidades tributarias</t>
  </si>
  <si>
    <t>Valor de la unidad tributaria</t>
  </si>
  <si>
    <t>ESTADO DE RESULTADOS                                                                                                                                                                                                                                                                                                                          (valores totales)</t>
  </si>
  <si>
    <t>ESTRUCTURA DEL VALOR DE LA PRODUCCIÓN</t>
  </si>
  <si>
    <t>Primer        Año</t>
  </si>
  <si>
    <t>Segundo         Año</t>
  </si>
  <si>
    <t>Tercer             Año</t>
  </si>
  <si>
    <t>Cuarto            Año</t>
  </si>
  <si>
    <t>Quinto             Año</t>
  </si>
  <si>
    <t>PRODUCCIÓN TOTAL (Intervenciones)</t>
  </si>
  <si>
    <t>(BsF.)</t>
  </si>
  <si>
    <t>Gastos de intervención</t>
  </si>
  <si>
    <t>A</t>
  </si>
  <si>
    <t>TOTAL INSUMOS</t>
  </si>
  <si>
    <t>Valor Agregado</t>
  </si>
  <si>
    <t xml:space="preserve">  Utilidad Neta</t>
  </si>
  <si>
    <t xml:space="preserve">  Impuesto sobre la renta</t>
  </si>
  <si>
    <t>B</t>
  </si>
  <si>
    <t>TOTAL VALOR AGREGADO</t>
  </si>
  <si>
    <t>C</t>
  </si>
  <si>
    <t xml:space="preserve">VALOR DE LA PRODUCCIÓN </t>
  </si>
  <si>
    <t>D</t>
  </si>
  <si>
    <t>Depreciación y amortización</t>
  </si>
  <si>
    <t xml:space="preserve">E </t>
  </si>
  <si>
    <t>INGRESOS POR VENTAS (C+D)</t>
  </si>
  <si>
    <t>APORTE AL PIB (B/C)</t>
  </si>
  <si>
    <t>Promedio del aporte al PIB</t>
  </si>
  <si>
    <t xml:space="preserve">  Ingreso por ventas</t>
  </si>
  <si>
    <t>PRODUCCIÓN TOTAL (camas disponibles)</t>
  </si>
  <si>
    <t>Unidad Monetaria</t>
  </si>
  <si>
    <t>Costos total de camas</t>
  </si>
  <si>
    <t>PUNTO DE EQUILIBRIO</t>
  </si>
  <si>
    <t>Tercer            Año</t>
  </si>
  <si>
    <t>Costos Fijos</t>
  </si>
  <si>
    <t xml:space="preserve">  Volumen de ocupación</t>
  </si>
  <si>
    <t xml:space="preserve">  Gastos de operación</t>
  </si>
  <si>
    <t xml:space="preserve">  Intereses crediticios</t>
  </si>
  <si>
    <t xml:space="preserve">  Depreciación y amortización</t>
  </si>
  <si>
    <t>TOTAL COSTOS FIJOS</t>
  </si>
  <si>
    <t>Costos variables</t>
  </si>
  <si>
    <t>TOTAL COSTOS VARIABLES</t>
  </si>
  <si>
    <t>TOTAL COSTOS FIJOS Y  VARIABLES</t>
  </si>
  <si>
    <t xml:space="preserve">  Utilidad neta</t>
  </si>
  <si>
    <t>Punto de Equilibrio por año</t>
  </si>
  <si>
    <t xml:space="preserve">  Expresado en:</t>
  </si>
  <si>
    <t xml:space="preserve">    Porcentaje</t>
  </si>
  <si>
    <t xml:space="preserve">    Volumen de producción</t>
  </si>
  <si>
    <t xml:space="preserve">    Ingresos por ventas</t>
  </si>
  <si>
    <t xml:space="preserve">    Meses por año</t>
  </si>
  <si>
    <t xml:space="preserve">    Días hábiles por año</t>
  </si>
  <si>
    <t>Punto de Equilibrio promedio</t>
  </si>
  <si>
    <t>del 100% de cualquier variable</t>
  </si>
  <si>
    <t xml:space="preserve">    Volumen de intervenciones</t>
  </si>
  <si>
    <t>intervenciones</t>
  </si>
  <si>
    <t>BsF. de ingresos por ventas</t>
  </si>
  <si>
    <t>meses de operación en el año</t>
  </si>
  <si>
    <t>días laborables de operación en el año</t>
  </si>
  <si>
    <t xml:space="preserve">  Ingresos por ventas</t>
  </si>
  <si>
    <t xml:space="preserve">  Días laborables por año</t>
  </si>
  <si>
    <t xml:space="preserve">  Costo total de CAMAS</t>
  </si>
  <si>
    <t xml:space="preserve">  Costo total deCAMAS</t>
  </si>
  <si>
    <t>PRODUCCIÓN TOTAL (PLAZA CAMAS)</t>
  </si>
  <si>
    <t>ORIGEN Y APLICACIÓN DE FONDOS - FLUJO ANUAL</t>
  </si>
  <si>
    <t>Tercer         Año</t>
  </si>
  <si>
    <t>Cuarto           Año</t>
  </si>
  <si>
    <t>Origen de Fondos</t>
  </si>
  <si>
    <t xml:space="preserve">  Aporte propio en activos</t>
  </si>
  <si>
    <t xml:space="preserve">  Aporte de terceros en activos</t>
  </si>
  <si>
    <t xml:space="preserve">  Capital de trabajo</t>
  </si>
  <si>
    <t>INGRESOS TOTALES</t>
  </si>
  <si>
    <t>Aplicación de Fondos</t>
  </si>
  <si>
    <t xml:space="preserve">  Inversión total en activos</t>
  </si>
  <si>
    <t xml:space="preserve">  Costo por Servicio</t>
  </si>
  <si>
    <t xml:space="preserve">  Amortización de intereses</t>
  </si>
  <si>
    <t xml:space="preserve">  Amortización de capital</t>
  </si>
  <si>
    <t>EGRESOS TOTALES</t>
  </si>
  <si>
    <t>SALDO DE CAJA</t>
  </si>
  <si>
    <t>SALDO DE CAJA ACUMULADO</t>
  </si>
  <si>
    <t>ORIGEN Y APLICACIÓN DE FONDOS -FLUJO MENSUAL DEL PRIMER AÑO</t>
  </si>
  <si>
    <t xml:space="preserve"> </t>
  </si>
  <si>
    <t>Mes                 Uno</t>
  </si>
  <si>
    <t>Mes                 Dos</t>
  </si>
  <si>
    <t>Mes                Tres</t>
  </si>
  <si>
    <t>Mes             Cuatro</t>
  </si>
  <si>
    <t>Mes             Cinco</t>
  </si>
  <si>
    <t>Mes               Seis</t>
  </si>
  <si>
    <t>Mes             Siete</t>
  </si>
  <si>
    <t>Mes            Ocho</t>
  </si>
  <si>
    <t>Mes             Nueve</t>
  </si>
  <si>
    <t>Mes             Diez</t>
  </si>
  <si>
    <t>Mes             Once</t>
  </si>
  <si>
    <t>Mes             Doce</t>
  </si>
  <si>
    <t>Total                      Año</t>
  </si>
  <si>
    <t xml:space="preserve">  Gastos de Operación</t>
  </si>
  <si>
    <t>Valor mínimo de la serie</t>
  </si>
  <si>
    <t>Pärámetros</t>
  </si>
  <si>
    <t>las ventas se cobran entre 60 y 90 días despues de su facturación</t>
  </si>
  <si>
    <t xml:space="preserve">  Materia prima</t>
  </si>
  <si>
    <t>los costos de materia prima se pagan sobre mes vencido</t>
  </si>
  <si>
    <t xml:space="preserve">  Gastos de fabricación</t>
  </si>
  <si>
    <t>los gastos de fabricación se pagan sobre mes vencido</t>
  </si>
  <si>
    <t>RENTABILIDAD DE LA INVERSIÓN</t>
  </si>
  <si>
    <t>(Bs.)</t>
  </si>
  <si>
    <t>RENTABILIDAD DEL PROMOTOR</t>
  </si>
  <si>
    <t>Primer           Año</t>
  </si>
  <si>
    <t>Cuarto       Año</t>
  </si>
  <si>
    <t>Quinto          Año</t>
  </si>
  <si>
    <t>Inversión Realizada</t>
  </si>
  <si>
    <t xml:space="preserve">  Inversión Propia</t>
  </si>
  <si>
    <t xml:space="preserve">  Saldo Neto de Caja</t>
  </si>
  <si>
    <t>Flujo Neto de Fondos</t>
  </si>
  <si>
    <t xml:space="preserve">  Inversión Propia </t>
  </si>
  <si>
    <t>INVERSIÓN PROPIA</t>
  </si>
  <si>
    <t xml:space="preserve">  Valor Presente Neto</t>
  </si>
  <si>
    <t xml:space="preserve">  Tasa Interna de Retorno</t>
  </si>
  <si>
    <t>RENTABILIDAD DE LA EMPRESA</t>
  </si>
  <si>
    <t xml:space="preserve">  Inversión Total</t>
  </si>
  <si>
    <t>Costo de capital</t>
  </si>
  <si>
    <t>Aporte propio</t>
  </si>
  <si>
    <t>Tasa de interés activa nominal</t>
  </si>
  <si>
    <t>Aporte terceros</t>
  </si>
  <si>
    <t>Tasa de interés pasiva nominal</t>
  </si>
  <si>
    <t>TCC</t>
  </si>
  <si>
    <t>CUOTAS</t>
  </si>
  <si>
    <t>VOLUMEN DE OCUPACIÓN                                                                                                                                                                                                                                                                                                           (RESUMEN POR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</si>
</sst>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Bs&quot;\ #,##0.00;[Red]&quot;Bs&quot;\ \-#,##0.00"/>
    <numFmt numFmtId="165" formatCode="[$$-409]#,##0.00"/>
    <numFmt numFmtId="166" formatCode="#,##0;[Red]#,##0"/>
    <numFmt numFmtId="167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indexed="22"/>
      <name val="Times New Roman"/>
      <family val="1"/>
    </font>
    <font>
      <b/>
      <sz val="14"/>
      <name val="Times New Roman"/>
      <family val="1"/>
    </font>
    <font>
      <i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6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name val="Calibri"/>
      <family val="1"/>
      <scheme val="minor"/>
    </font>
    <font>
      <sz val="10"/>
      <name val="Arial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167" fontId="21" fillId="0" borderId="0" applyFont="0" applyFill="0" applyBorder="0" applyAlignment="0" applyProtection="0"/>
    <xf numFmtId="0" fontId="22" fillId="8" borderId="0" applyNumberFormat="0" applyBorder="0" applyAlignment="0" applyProtection="0"/>
    <xf numFmtId="0" fontId="23" fillId="6" borderId="17" applyNumberFormat="0" applyAlignment="0" applyProtection="0"/>
    <xf numFmtId="0" fontId="24" fillId="7" borderId="17" applyNumberFormat="0" applyAlignment="0" applyProtection="0"/>
  </cellStyleXfs>
  <cellXfs count="296">
    <xf numFmtId="0" fontId="0" fillId="0" borderId="0" xfId="0"/>
    <xf numFmtId="0" fontId="3" fillId="0" borderId="1" xfId="1" applyFont="1" applyBorder="1" applyAlignment="1">
      <alignment horizontal="centerContinuous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/>
    <xf numFmtId="0" fontId="4" fillId="0" borderId="3" xfId="1" applyFont="1" applyBorder="1"/>
    <xf numFmtId="0" fontId="0" fillId="0" borderId="1" xfId="0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1" applyFont="1"/>
    <xf numFmtId="0" fontId="4" fillId="0" borderId="0" xfId="1" applyFont="1"/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/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165" fontId="4" fillId="0" borderId="0" xfId="0" applyNumberFormat="1" applyFont="1"/>
    <xf numFmtId="9" fontId="4" fillId="0" borderId="0" xfId="2" applyFont="1"/>
    <xf numFmtId="0" fontId="4" fillId="0" borderId="0" xfId="0" applyFont="1" applyBorder="1"/>
    <xf numFmtId="165" fontId="4" fillId="0" borderId="0" xfId="0" applyNumberFormat="1" applyFont="1" applyBorder="1"/>
    <xf numFmtId="0" fontId="8" fillId="0" borderId="0" xfId="0" applyFont="1" applyBorder="1"/>
    <xf numFmtId="0" fontId="4" fillId="0" borderId="0" xfId="1" applyFont="1" applyBorder="1"/>
    <xf numFmtId="0" fontId="0" fillId="0" borderId="0" xfId="0" applyBorder="1"/>
    <xf numFmtId="0" fontId="10" fillId="0" borderId="0" xfId="0" applyFont="1" applyBorder="1"/>
    <xf numFmtId="0" fontId="3" fillId="0" borderId="1" xfId="1" applyFont="1" applyBorder="1" applyAlignment="1">
      <alignment horizontal="left"/>
    </xf>
    <xf numFmtId="4" fontId="0" fillId="0" borderId="0" xfId="0" applyNumberFormat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4" fillId="0" borderId="7" xfId="1" applyNumberFormat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3" fillId="3" borderId="3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/>
    <xf numFmtId="10" fontId="0" fillId="0" borderId="0" xfId="0" applyNumberFormat="1"/>
    <xf numFmtId="10" fontId="8" fillId="0" borderId="0" xfId="0" applyNumberFormat="1" applyFont="1"/>
    <xf numFmtId="0" fontId="3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6" fontId="4" fillId="0" borderId="0" xfId="0" applyNumberFormat="1" applyFont="1"/>
    <xf numFmtId="166" fontId="4" fillId="0" borderId="0" xfId="2" applyNumberFormat="1" applyFont="1"/>
    <xf numFmtId="0" fontId="2" fillId="0" borderId="0" xfId="0" applyFont="1"/>
    <xf numFmtId="10" fontId="2" fillId="0" borderId="0" xfId="0" applyNumberFormat="1" applyFont="1"/>
    <xf numFmtId="0" fontId="2" fillId="0" borderId="0" xfId="0" applyFont="1" applyAlignment="1">
      <alignment horizontal="left"/>
    </xf>
    <xf numFmtId="0" fontId="11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0" fontId="13" fillId="0" borderId="0" xfId="3" applyFont="1"/>
    <xf numFmtId="0" fontId="4" fillId="0" borderId="0" xfId="3" applyFont="1"/>
    <xf numFmtId="0" fontId="4" fillId="0" borderId="0" xfId="3" applyFont="1" applyAlignment="1">
      <alignment horizontal="center"/>
    </xf>
    <xf numFmtId="0" fontId="2" fillId="0" borderId="0" xfId="3"/>
    <xf numFmtId="0" fontId="3" fillId="0" borderId="0" xfId="3" applyFont="1" applyAlignment="1">
      <alignment wrapText="1"/>
    </xf>
    <xf numFmtId="0" fontId="3" fillId="0" borderId="1" xfId="3" applyFont="1" applyBorder="1" applyAlignment="1">
      <alignment horizontal="center" vertical="center" wrapText="1"/>
    </xf>
    <xf numFmtId="0" fontId="12" fillId="0" borderId="0" xfId="3" applyFont="1" applyAlignment="1">
      <alignment wrapText="1"/>
    </xf>
    <xf numFmtId="0" fontId="3" fillId="0" borderId="3" xfId="3" applyFont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wrapText="1"/>
    </xf>
    <xf numFmtId="0" fontId="14" fillId="0" borderId="1" xfId="3" applyFont="1" applyBorder="1" applyAlignment="1">
      <alignment horizont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wrapText="1"/>
    </xf>
    <xf numFmtId="4" fontId="14" fillId="0" borderId="1" xfId="3" applyNumberFormat="1" applyFont="1" applyBorder="1" applyAlignment="1">
      <alignment horizontal="center"/>
    </xf>
    <xf numFmtId="4" fontId="4" fillId="0" borderId="1" xfId="3" applyNumberFormat="1" applyFont="1" applyBorder="1" applyAlignment="1">
      <alignment horizontal="center"/>
    </xf>
    <xf numFmtId="3" fontId="3" fillId="0" borderId="1" xfId="3" applyNumberFormat="1" applyFont="1" applyBorder="1"/>
    <xf numFmtId="4" fontId="3" fillId="0" borderId="1" xfId="3" applyNumberFormat="1" applyFont="1" applyBorder="1" applyAlignment="1">
      <alignment horizontal="center"/>
    </xf>
    <xf numFmtId="4" fontId="4" fillId="0" borderId="1" xfId="3" applyNumberFormat="1" applyFont="1" applyBorder="1"/>
    <xf numFmtId="3" fontId="4" fillId="0" borderId="1" xfId="3" applyNumberFormat="1" applyFont="1" applyBorder="1"/>
    <xf numFmtId="0" fontId="3" fillId="0" borderId="1" xfId="3" applyFont="1" applyBorder="1"/>
    <xf numFmtId="4" fontId="12" fillId="0" borderId="0" xfId="3" applyNumberFormat="1" applyFont="1"/>
    <xf numFmtId="0" fontId="3" fillId="0" borderId="0" xfId="3" applyFont="1"/>
    <xf numFmtId="0" fontId="2" fillId="0" borderId="0" xfId="3" applyAlignment="1">
      <alignment horizontal="center"/>
    </xf>
    <xf numFmtId="9" fontId="0" fillId="0" borderId="1" xfId="0" applyNumberFormat="1" applyBorder="1"/>
    <xf numFmtId="1" fontId="0" fillId="0" borderId="1" xfId="0" applyNumberFormat="1" applyBorder="1"/>
    <xf numFmtId="9" fontId="0" fillId="0" borderId="0" xfId="0" applyNumberFormat="1"/>
    <xf numFmtId="0" fontId="15" fillId="0" borderId="0" xfId="1" applyFont="1"/>
    <xf numFmtId="0" fontId="8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left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2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12" fillId="0" borderId="0" xfId="1" applyFont="1"/>
    <xf numFmtId="0" fontId="2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4" fontId="4" fillId="0" borderId="0" xfId="1" applyNumberFormat="1" applyFont="1"/>
    <xf numFmtId="10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/>
    <xf numFmtId="4" fontId="4" fillId="0" borderId="0" xfId="1" applyNumberFormat="1" applyFont="1" applyBorder="1"/>
    <xf numFmtId="4" fontId="3" fillId="0" borderId="0" xfId="1" applyNumberFormat="1" applyFont="1" applyBorder="1"/>
    <xf numFmtId="0" fontId="6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17" fillId="0" borderId="0" xfId="1" applyFont="1"/>
    <xf numFmtId="10" fontId="3" fillId="0" borderId="0" xfId="1" applyNumberFormat="1" applyFont="1" applyBorder="1"/>
    <xf numFmtId="4" fontId="4" fillId="0" borderId="1" xfId="1" applyNumberFormat="1" applyFont="1" applyBorder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9" fontId="4" fillId="0" borderId="0" xfId="1" applyNumberFormat="1" applyFont="1"/>
    <xf numFmtId="164" fontId="4" fillId="0" borderId="0" xfId="1" applyNumberFormat="1" applyFont="1"/>
    <xf numFmtId="0" fontId="3" fillId="0" borderId="3" xfId="1" applyFont="1" applyBorder="1" applyAlignment="1">
      <alignment horizontal="center" vertical="center" wrapText="1"/>
    </xf>
    <xf numFmtId="0" fontId="2" fillId="5" borderId="0" xfId="1" applyFill="1"/>
    <xf numFmtId="0" fontId="11" fillId="0" borderId="0" xfId="1" applyFont="1"/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3" fontId="4" fillId="0" borderId="0" xfId="1" applyNumberFormat="1" applyFont="1"/>
    <xf numFmtId="0" fontId="2" fillId="0" borderId="0" xfId="1" applyAlignment="1">
      <alignment horizontal="center"/>
    </xf>
    <xf numFmtId="3" fontId="4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4" fillId="0" borderId="1" xfId="1" applyFont="1" applyBorder="1"/>
    <xf numFmtId="3" fontId="4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/>
    </xf>
    <xf numFmtId="0" fontId="2" fillId="0" borderId="12" xfId="1" applyFill="1" applyBorder="1"/>
    <xf numFmtId="0" fontId="12" fillId="0" borderId="13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wrapText="1"/>
    </xf>
    <xf numFmtId="0" fontId="12" fillId="0" borderId="15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9" fontId="4" fillId="0" borderId="7" xfId="1" applyNumberFormat="1" applyFont="1" applyBorder="1" applyAlignment="1">
      <alignment horizontal="center" vertical="center"/>
    </xf>
    <xf numFmtId="9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10" fontId="4" fillId="0" borderId="0" xfId="1" applyNumberFormat="1" applyFont="1" applyAlignment="1">
      <alignment horizontal="left"/>
    </xf>
    <xf numFmtId="9" fontId="8" fillId="0" borderId="0" xfId="0" applyNumberFormat="1" applyFont="1" applyAlignment="1">
      <alignment horizontal="left" vertical="center"/>
    </xf>
    <xf numFmtId="9" fontId="4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3" fillId="0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3" fillId="3" borderId="18" xfId="1" applyNumberFormat="1" applyFont="1" applyFill="1" applyBorder="1" applyAlignment="1">
      <alignment horizontal="center" vertical="center"/>
    </xf>
    <xf numFmtId="4" fontId="3" fillId="0" borderId="19" xfId="1" applyNumberFormat="1" applyFont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3" applyBorder="1"/>
    <xf numFmtId="3" fontId="12" fillId="0" borderId="1" xfId="3" applyNumberFormat="1" applyFont="1" applyBorder="1"/>
    <xf numFmtId="0" fontId="12" fillId="0" borderId="1" xfId="3" applyFont="1" applyBorder="1"/>
    <xf numFmtId="0" fontId="3" fillId="0" borderId="2" xfId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Border="1"/>
    <xf numFmtId="4" fontId="8" fillId="0" borderId="1" xfId="0" applyNumberFormat="1" applyFont="1" applyBorder="1"/>
    <xf numFmtId="10" fontId="8" fillId="0" borderId="1" xfId="0" applyNumberFormat="1" applyFont="1" applyBorder="1"/>
    <xf numFmtId="0" fontId="8" fillId="0" borderId="1" xfId="0" applyFont="1" applyBorder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2" fillId="0" borderId="0" xfId="1" applyFill="1"/>
    <xf numFmtId="0" fontId="2" fillId="0" borderId="1" xfId="1" applyBorder="1"/>
    <xf numFmtId="9" fontId="8" fillId="0" borderId="0" xfId="0" applyNumberFormat="1" applyFont="1" applyAlignment="1">
      <alignment horizontal="left"/>
    </xf>
    <xf numFmtId="0" fontId="4" fillId="0" borderId="3" xfId="1" applyFont="1" applyFill="1" applyBorder="1"/>
    <xf numFmtId="0" fontId="0" fillId="0" borderId="0" xfId="0" applyFill="1"/>
    <xf numFmtId="0" fontId="0" fillId="0" borderId="1" xfId="0" applyFill="1" applyBorder="1"/>
    <xf numFmtId="9" fontId="0" fillId="0" borderId="1" xfId="0" applyNumberFormat="1" applyFill="1" applyBorder="1"/>
    <xf numFmtId="0" fontId="13" fillId="0" borderId="0" xfId="1" applyFont="1"/>
    <xf numFmtId="0" fontId="3" fillId="0" borderId="1" xfId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/>
    </xf>
    <xf numFmtId="0" fontId="2" fillId="0" borderId="0" xfId="1" applyFont="1"/>
    <xf numFmtId="4" fontId="8" fillId="0" borderId="2" xfId="0" applyNumberFormat="1" applyFont="1" applyBorder="1" applyAlignment="1">
      <alignment horizontal="center"/>
    </xf>
    <xf numFmtId="0" fontId="4" fillId="0" borderId="0" xfId="1" applyFont="1" applyAlignment="1">
      <alignment horizontal="left" vertical="top"/>
    </xf>
    <xf numFmtId="3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vertical="center"/>
    </xf>
    <xf numFmtId="10" fontId="4" fillId="0" borderId="0" xfId="1" applyNumberFormat="1" applyFont="1" applyAlignment="1">
      <alignment horizontal="left" vertical="top"/>
    </xf>
    <xf numFmtId="166" fontId="3" fillId="0" borderId="1" xfId="1" applyNumberFormat="1" applyFont="1" applyBorder="1"/>
    <xf numFmtId="0" fontId="12" fillId="0" borderId="1" xfId="1" applyFont="1" applyBorder="1"/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3" fillId="0" borderId="1" xfId="0" applyNumberFormat="1" applyFont="1" applyBorder="1"/>
    <xf numFmtId="3" fontId="8" fillId="0" borderId="1" xfId="0" applyNumberFormat="1" applyFont="1" applyBorder="1"/>
    <xf numFmtId="3" fontId="3" fillId="0" borderId="0" xfId="0" applyNumberFormat="1" applyFont="1" applyBorder="1"/>
    <xf numFmtId="4" fontId="4" fillId="0" borderId="0" xfId="0" applyNumberFormat="1" applyFont="1" applyBorder="1" applyAlignment="1">
      <alignment horizontal="center" vertical="center"/>
    </xf>
    <xf numFmtId="3" fontId="8" fillId="0" borderId="0" xfId="0" applyNumberFormat="1" applyFont="1"/>
    <xf numFmtId="3" fontId="4" fillId="0" borderId="1" xfId="1" applyNumberFormat="1" applyFont="1" applyBorder="1"/>
    <xf numFmtId="3" fontId="3" fillId="0" borderId="1" xfId="1" applyNumberFormat="1" applyFont="1" applyBorder="1"/>
    <xf numFmtId="10" fontId="3" fillId="0" borderId="1" xfId="1" applyNumberFormat="1" applyFont="1" applyBorder="1" applyAlignment="1">
      <alignment horizontal="center"/>
    </xf>
    <xf numFmtId="10" fontId="4" fillId="0" borderId="0" xfId="1" applyNumberFormat="1" applyFont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25" fillId="0" borderId="0" xfId="1" applyFont="1"/>
    <xf numFmtId="0" fontId="19" fillId="0" borderId="0" xfId="1" applyFont="1" applyFill="1" applyAlignment="1">
      <alignment horizontal="center"/>
    </xf>
    <xf numFmtId="0" fontId="25" fillId="0" borderId="0" xfId="1" applyFont="1" applyFill="1"/>
    <xf numFmtId="10" fontId="3" fillId="0" borderId="0" xfId="1" applyNumberFormat="1" applyFont="1"/>
    <xf numFmtId="0" fontId="13" fillId="0" borderId="0" xfId="4" applyFont="1"/>
    <xf numFmtId="0" fontId="4" fillId="0" borderId="0" xfId="4" applyFont="1"/>
    <xf numFmtId="0" fontId="21" fillId="0" borderId="0" xfId="4" applyFont="1"/>
    <xf numFmtId="0" fontId="3" fillId="0" borderId="1" xfId="4" applyFont="1" applyBorder="1" applyAlignment="1">
      <alignment horizontal="center" wrapText="1"/>
    </xf>
    <xf numFmtId="0" fontId="3" fillId="0" borderId="1" xfId="4" applyFont="1" applyBorder="1"/>
    <xf numFmtId="0" fontId="4" fillId="0" borderId="1" xfId="4" applyFont="1" applyBorder="1"/>
    <xf numFmtId="4" fontId="4" fillId="0" borderId="1" xfId="4" applyNumberFormat="1" applyFont="1" applyBorder="1" applyAlignment="1">
      <alignment horizontal="center" vertical="center"/>
    </xf>
    <xf numFmtId="4" fontId="3" fillId="0" borderId="1" xfId="4" applyNumberFormat="1" applyFont="1" applyBorder="1" applyAlignment="1">
      <alignment horizontal="center" vertical="center"/>
    </xf>
    <xf numFmtId="0" fontId="12" fillId="0" borderId="0" xfId="4" applyFont="1"/>
    <xf numFmtId="3" fontId="4" fillId="0" borderId="1" xfId="4" applyNumberFormat="1" applyFont="1" applyBorder="1"/>
    <xf numFmtId="0" fontId="21" fillId="0" borderId="1" xfId="4" applyFont="1" applyBorder="1"/>
    <xf numFmtId="0" fontId="12" fillId="0" borderId="1" xfId="4" applyFont="1" applyBorder="1"/>
    <xf numFmtId="4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/>
    <xf numFmtId="166" fontId="3" fillId="0" borderId="0" xfId="1" applyNumberFormat="1" applyFont="1"/>
    <xf numFmtId="9" fontId="3" fillId="0" borderId="1" xfId="1" applyNumberFormat="1" applyFont="1" applyBorder="1"/>
    <xf numFmtId="9" fontId="3" fillId="0" borderId="0" xfId="1" applyNumberFormat="1" applyFont="1" applyBorder="1"/>
    <xf numFmtId="10" fontId="3" fillId="0" borderId="1" xfId="1" applyNumberFormat="1" applyFont="1" applyBorder="1"/>
    <xf numFmtId="0" fontId="16" fillId="0" borderId="1" xfId="0" applyFont="1" applyBorder="1"/>
    <xf numFmtId="0" fontId="12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3" fontId="4" fillId="0" borderId="7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15" fillId="2" borderId="0" xfId="1" applyFont="1" applyFill="1" applyAlignment="1">
      <alignment horizontal="center" vertical="center" wrapTex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" fontId="0" fillId="0" borderId="0" xfId="0" applyNumberFormat="1"/>
  </cellXfs>
  <cellStyles count="9">
    <cellStyle name="20% - Énfasis3 2" xfId="6"/>
    <cellStyle name="Cálculo 2" xfId="8"/>
    <cellStyle name="Entrada 2" xfId="7"/>
    <cellStyle name="Moneda 2" xfId="5"/>
    <cellStyle name="Normal" xfId="0" builtinId="0"/>
    <cellStyle name="Normal 2" xfId="1"/>
    <cellStyle name="Normal 3" xfId="3"/>
    <cellStyle name="Normal 4" xfId="4"/>
    <cellStyle name="Porcentu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Costa%20Plata/Analisis%20Inver%20COSTA%20PLATA_Rev%204_marien_1_12_ME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Avanza/ESTUDIO%20TECNICO%20eco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lel/Desktop/VANESSA/formulaci&#243;n%20SEN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FLUJO DE INVERSION"/>
      <sheetName val="RENTABILIDAD DE LA INVERSIÓN"/>
      <sheetName val="AMORTIZACION "/>
      <sheetName val="PRECIO DE VENTA"/>
    </sheetNames>
    <sheetDataSet>
      <sheetData sheetId="0">
        <row r="17">
          <cell r="L17">
            <v>0.105</v>
          </cell>
        </row>
      </sheetData>
      <sheetData sheetId="1">
        <row r="20">
          <cell r="B20">
            <v>5397610.8723000009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a"/>
      <sheetName val="C2b"/>
      <sheetName val="C3"/>
      <sheetName val="C4"/>
      <sheetName val="C5"/>
      <sheetName val="C6A"/>
      <sheetName val="C6B"/>
      <sheetName val="C6C"/>
      <sheetName val="C6D"/>
      <sheetName val="C6E"/>
      <sheetName val="C6F"/>
      <sheetName val="C7"/>
      <sheetName val="C8"/>
      <sheetName val="C9"/>
      <sheetName val="C10"/>
      <sheetName val="C11"/>
      <sheetName val="C12"/>
      <sheetName val="C13"/>
      <sheetName val="C14"/>
      <sheetName val="C15"/>
    </sheetNames>
    <sheetDataSet>
      <sheetData sheetId="0">
        <row r="19">
          <cell r="D19">
            <v>1164.0239999999999</v>
          </cell>
          <cell r="E19">
            <v>4080</v>
          </cell>
          <cell r="F19">
            <v>4080</v>
          </cell>
          <cell r="G19">
            <v>4080</v>
          </cell>
          <cell r="H19">
            <v>4080</v>
          </cell>
        </row>
      </sheetData>
      <sheetData sheetId="1" refreshError="1"/>
      <sheetData sheetId="2" refreshError="1"/>
      <sheetData sheetId="3"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4138736.5148771005</v>
          </cell>
          <cell r="S26">
            <v>7104918.9484000001</v>
          </cell>
        </row>
      </sheetData>
      <sheetData sheetId="4">
        <row r="21">
          <cell r="D21">
            <v>1370870.9787437667</v>
          </cell>
          <cell r="E21">
            <v>823985.35310521675</v>
          </cell>
          <cell r="F21">
            <v>277099.72746666666</v>
          </cell>
          <cell r="G21">
            <v>277099.72746666666</v>
          </cell>
          <cell r="H21">
            <v>277099.72746666666</v>
          </cell>
        </row>
      </sheetData>
      <sheetData sheetId="5"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42">
          <cell r="D42">
            <v>1570191.2628983227</v>
          </cell>
        </row>
        <row r="43">
          <cell r="D43">
            <v>1471241.0186802328</v>
          </cell>
        </row>
        <row r="44">
          <cell r="D44">
            <v>1171256.2630449869</v>
          </cell>
        </row>
        <row r="45">
          <cell r="D45">
            <v>799275.16605728166</v>
          </cell>
        </row>
        <row r="46">
          <cell r="D46">
            <v>338018.60579252726</v>
          </cell>
        </row>
      </sheetData>
      <sheetData sheetId="6">
        <row r="43">
          <cell r="H43">
            <v>1314044.2559999998</v>
          </cell>
        </row>
      </sheetData>
      <sheetData sheetId="7">
        <row r="44">
          <cell r="H44">
            <v>2447250.2207999998</v>
          </cell>
        </row>
      </sheetData>
      <sheetData sheetId="8">
        <row r="44">
          <cell r="H44">
            <v>2691975.2428799998</v>
          </cell>
        </row>
      </sheetData>
      <sheetData sheetId="9">
        <row r="44">
          <cell r="H44">
            <v>2961172.7671679999</v>
          </cell>
        </row>
      </sheetData>
      <sheetData sheetId="10">
        <row r="44">
          <cell r="H44">
            <v>3257290.0438847998</v>
          </cell>
        </row>
      </sheetData>
      <sheetData sheetId="11"/>
      <sheetData sheetId="12">
        <row r="19">
          <cell r="D19">
            <v>1164.0239999999999</v>
          </cell>
          <cell r="E19">
            <v>4080</v>
          </cell>
          <cell r="F19">
            <v>4080</v>
          </cell>
          <cell r="G19">
            <v>4080</v>
          </cell>
          <cell r="H19">
            <v>4080</v>
          </cell>
        </row>
        <row r="20">
          <cell r="D20">
            <v>4359.1885273456737</v>
          </cell>
        </row>
      </sheetData>
      <sheetData sheetId="13">
        <row r="21">
          <cell r="D21">
            <v>7103880.0928970277</v>
          </cell>
          <cell r="E21">
            <v>31124606.085248109</v>
          </cell>
          <cell r="F21">
            <v>38905757.606560133</v>
          </cell>
          <cell r="G21">
            <v>48632197.008200169</v>
          </cell>
          <cell r="H21">
            <v>60790246.260250211</v>
          </cell>
        </row>
        <row r="34">
          <cell r="C34">
            <v>0.4</v>
          </cell>
        </row>
      </sheetData>
      <sheetData sheetId="14">
        <row r="21">
          <cell r="C21">
            <v>819093.56871293066</v>
          </cell>
          <cell r="D21">
            <v>3588738.0332673099</v>
          </cell>
          <cell r="E21">
            <v>4485922.5415841378</v>
          </cell>
          <cell r="F21">
            <v>5607403.1769801714</v>
          </cell>
          <cell r="G21">
            <v>7009253.9712252142</v>
          </cell>
        </row>
      </sheetData>
      <sheetData sheetId="15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A"/>
      <sheetName val="C6B"/>
      <sheetName val="C6C"/>
      <sheetName val="C6D"/>
      <sheetName val="C6E"/>
      <sheetName val="C6F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Sens 1.1"/>
      <sheetName val="Sens 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B11" t="str">
            <v xml:space="preserve">  Volumen de ocupación</v>
          </cell>
        </row>
        <row r="14">
          <cell r="B14" t="str">
            <v xml:space="preserve">  Intereses crediticios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M34"/>
  <sheetViews>
    <sheetView tabSelected="1" topLeftCell="A13" workbookViewId="0">
      <selection activeCell="C29" sqref="C29"/>
    </sheetView>
  </sheetViews>
  <sheetFormatPr baseColWidth="10" defaultRowHeight="15" x14ac:dyDescent="0.25"/>
  <cols>
    <col min="2" max="2" width="34.7109375" customWidth="1"/>
    <col min="3" max="3" width="16.42578125" customWidth="1"/>
    <col min="4" max="4" width="16.28515625" customWidth="1"/>
    <col min="5" max="5" width="14" customWidth="1"/>
    <col min="6" max="6" width="14.5703125" customWidth="1"/>
    <col min="7" max="7" width="13.85546875" customWidth="1"/>
    <col min="8" max="8" width="14.42578125" customWidth="1"/>
  </cols>
  <sheetData>
    <row r="3" spans="2:13" ht="18.75" x14ac:dyDescent="0.3">
      <c r="B3" s="269" t="s">
        <v>0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5" spans="2:13" ht="31.5" x14ac:dyDescent="0.25">
      <c r="B5" s="1"/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8" t="s">
        <v>6</v>
      </c>
      <c r="I5" s="186" t="s">
        <v>305</v>
      </c>
      <c r="J5" s="186" t="s">
        <v>306</v>
      </c>
      <c r="K5" s="186" t="s">
        <v>307</v>
      </c>
      <c r="L5" s="186" t="s">
        <v>308</v>
      </c>
      <c r="M5" s="186" t="s">
        <v>309</v>
      </c>
    </row>
    <row r="6" spans="2:13" ht="15.75" x14ac:dyDescent="0.25">
      <c r="B6" s="3" t="s">
        <v>7</v>
      </c>
      <c r="C6" s="5"/>
      <c r="D6" s="5"/>
      <c r="E6" s="5"/>
      <c r="F6" s="5"/>
      <c r="G6" s="5"/>
      <c r="H6" s="185"/>
      <c r="I6" s="5"/>
      <c r="J6" s="5"/>
      <c r="K6" s="5"/>
      <c r="L6" s="5"/>
      <c r="M6" s="5"/>
    </row>
    <row r="7" spans="2:13" ht="15.75" x14ac:dyDescent="0.25">
      <c r="B7" s="3" t="s">
        <v>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15.75" x14ac:dyDescent="0.25">
      <c r="B8" s="4" t="s">
        <v>9</v>
      </c>
      <c r="C8" s="104">
        <v>1</v>
      </c>
      <c r="D8" s="104">
        <v>1</v>
      </c>
      <c r="E8" s="104">
        <v>1</v>
      </c>
      <c r="F8" s="104">
        <v>1</v>
      </c>
      <c r="G8" s="104">
        <v>1</v>
      </c>
      <c r="H8" s="104">
        <v>1</v>
      </c>
      <c r="I8" s="104">
        <v>1</v>
      </c>
      <c r="J8" s="104">
        <v>1</v>
      </c>
      <c r="K8" s="104">
        <v>1</v>
      </c>
      <c r="L8" s="104">
        <v>1</v>
      </c>
      <c r="M8" s="104">
        <v>1</v>
      </c>
    </row>
    <row r="9" spans="2:13" ht="15.75" x14ac:dyDescent="0.25">
      <c r="B9" s="4" t="s">
        <v>65</v>
      </c>
      <c r="C9" s="105">
        <v>16</v>
      </c>
      <c r="D9" s="105">
        <v>16</v>
      </c>
      <c r="E9" s="105">
        <v>16</v>
      </c>
      <c r="F9" s="105">
        <v>16</v>
      </c>
      <c r="G9" s="105">
        <v>16</v>
      </c>
      <c r="H9" s="105">
        <v>16</v>
      </c>
      <c r="I9" s="105">
        <v>16</v>
      </c>
      <c r="J9" s="105">
        <v>16</v>
      </c>
      <c r="K9" s="105">
        <v>16</v>
      </c>
      <c r="L9" s="105">
        <v>16</v>
      </c>
      <c r="M9" s="105">
        <v>16</v>
      </c>
    </row>
    <row r="10" spans="2:13" ht="15.75" x14ac:dyDescent="0.25">
      <c r="B10" s="4" t="s">
        <v>66</v>
      </c>
      <c r="C10" s="105">
        <v>6</v>
      </c>
      <c r="D10" s="105">
        <v>6</v>
      </c>
      <c r="E10" s="105">
        <v>6</v>
      </c>
      <c r="F10" s="105">
        <v>6</v>
      </c>
      <c r="G10" s="105">
        <v>6</v>
      </c>
      <c r="H10" s="105">
        <v>6</v>
      </c>
      <c r="I10" s="105">
        <v>6</v>
      </c>
      <c r="J10" s="105">
        <v>6</v>
      </c>
      <c r="K10" s="105">
        <v>6</v>
      </c>
      <c r="L10" s="105">
        <v>6</v>
      </c>
      <c r="M10" s="105">
        <v>6</v>
      </c>
    </row>
    <row r="11" spans="2:13" ht="15.75" x14ac:dyDescent="0.25">
      <c r="B11" s="4" t="s">
        <v>92</v>
      </c>
      <c r="C11" s="105">
        <v>60</v>
      </c>
      <c r="D11" s="105">
        <v>60</v>
      </c>
      <c r="E11" s="105">
        <v>60</v>
      </c>
      <c r="F11" s="105">
        <v>60</v>
      </c>
      <c r="G11" s="105">
        <v>60</v>
      </c>
      <c r="H11" s="105">
        <v>60</v>
      </c>
      <c r="I11" s="105">
        <v>60</v>
      </c>
      <c r="J11" s="105">
        <v>60</v>
      </c>
      <c r="K11" s="105">
        <v>60</v>
      </c>
      <c r="L11" s="105">
        <v>60</v>
      </c>
      <c r="M11" s="105">
        <v>60</v>
      </c>
    </row>
    <row r="12" spans="2:13" ht="15.75" x14ac:dyDescent="0.25">
      <c r="B12" s="4" t="s">
        <v>93</v>
      </c>
      <c r="C12" s="105">
        <v>60</v>
      </c>
      <c r="D12" s="105">
        <v>60</v>
      </c>
      <c r="E12" s="105">
        <v>60</v>
      </c>
      <c r="F12" s="105">
        <v>60</v>
      </c>
      <c r="G12" s="105">
        <v>60</v>
      </c>
      <c r="H12" s="105">
        <v>60</v>
      </c>
      <c r="I12" s="105">
        <v>60</v>
      </c>
      <c r="J12" s="105">
        <v>60</v>
      </c>
      <c r="K12" s="105">
        <v>60</v>
      </c>
      <c r="L12" s="105">
        <v>60</v>
      </c>
      <c r="M12" s="105">
        <v>60</v>
      </c>
    </row>
    <row r="13" spans="2:13" ht="15.75" x14ac:dyDescent="0.25">
      <c r="B13" s="4" t="s">
        <v>67</v>
      </c>
      <c r="C13" s="105">
        <v>8</v>
      </c>
      <c r="D13" s="105">
        <v>8</v>
      </c>
      <c r="E13" s="105">
        <v>8</v>
      </c>
      <c r="F13" s="105">
        <v>8</v>
      </c>
      <c r="G13" s="105">
        <v>8</v>
      </c>
      <c r="H13" s="105">
        <v>8</v>
      </c>
      <c r="I13" s="105">
        <v>8</v>
      </c>
      <c r="J13" s="105">
        <v>8</v>
      </c>
      <c r="K13" s="105">
        <v>8</v>
      </c>
      <c r="L13" s="105">
        <v>8</v>
      </c>
      <c r="M13" s="105">
        <v>8</v>
      </c>
    </row>
    <row r="14" spans="2:13" ht="15.75" x14ac:dyDescent="0.25">
      <c r="B14" s="4" t="s">
        <v>64</v>
      </c>
      <c r="C14" s="5">
        <f>SUM(C9:C13)*$C$34</f>
        <v>54000</v>
      </c>
      <c r="D14" s="5">
        <f t="shared" ref="D14:M14" si="0">SUM(D9:D13)*$C$34</f>
        <v>54000</v>
      </c>
      <c r="E14" s="5">
        <f t="shared" si="0"/>
        <v>54000</v>
      </c>
      <c r="F14" s="5">
        <f t="shared" si="0"/>
        <v>54000</v>
      </c>
      <c r="G14" s="5">
        <f t="shared" si="0"/>
        <v>54000</v>
      </c>
      <c r="H14" s="5">
        <f t="shared" si="0"/>
        <v>54000</v>
      </c>
      <c r="I14" s="5">
        <f t="shared" si="0"/>
        <v>54000</v>
      </c>
      <c r="J14" s="5">
        <f t="shared" si="0"/>
        <v>54000</v>
      </c>
      <c r="K14" s="5">
        <f t="shared" si="0"/>
        <v>54000</v>
      </c>
      <c r="L14" s="5">
        <f t="shared" si="0"/>
        <v>54000</v>
      </c>
      <c r="M14" s="5">
        <f t="shared" si="0"/>
        <v>54000</v>
      </c>
    </row>
    <row r="15" spans="2:13" ht="15.75" x14ac:dyDescent="0.25">
      <c r="B15" s="3" t="s">
        <v>10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3" s="213" customFormat="1" ht="15.75" x14ac:dyDescent="0.25">
      <c r="B16" s="212" t="s">
        <v>9</v>
      </c>
      <c r="C16" s="214"/>
      <c r="D16" s="215">
        <v>0.2</v>
      </c>
      <c r="E16" s="215">
        <v>0.3</v>
      </c>
      <c r="F16" s="215">
        <v>0.4</v>
      </c>
      <c r="G16" s="215">
        <v>0.5</v>
      </c>
      <c r="H16" s="215">
        <v>0.6</v>
      </c>
      <c r="I16" s="214"/>
      <c r="J16" s="214"/>
      <c r="K16" s="214"/>
      <c r="L16" s="214"/>
      <c r="M16" s="214"/>
    </row>
    <row r="17" spans="2:13" ht="15.75" x14ac:dyDescent="0.25">
      <c r="B17" s="4" t="s">
        <v>65</v>
      </c>
      <c r="C17" s="5"/>
      <c r="D17" s="104"/>
      <c r="E17" s="104"/>
      <c r="F17" s="104"/>
      <c r="G17" s="104"/>
      <c r="H17" s="104"/>
      <c r="I17" s="5"/>
      <c r="J17" s="5"/>
      <c r="K17" s="5"/>
      <c r="L17" s="5"/>
      <c r="M17" s="5"/>
    </row>
    <row r="18" spans="2:13" ht="15.75" x14ac:dyDescent="0.25">
      <c r="B18" s="4" t="s">
        <v>66</v>
      </c>
      <c r="C18" s="5"/>
      <c r="D18" s="104"/>
      <c r="E18" s="104"/>
      <c r="F18" s="104"/>
      <c r="G18" s="104"/>
      <c r="H18" s="104"/>
      <c r="I18" s="5"/>
      <c r="J18" s="5"/>
      <c r="K18" s="5"/>
      <c r="L18" s="5"/>
      <c r="M18" s="5"/>
    </row>
    <row r="19" spans="2:13" ht="15.75" x14ac:dyDescent="0.25">
      <c r="B19" s="4" t="s">
        <v>67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15.75" x14ac:dyDescent="0.25">
      <c r="B20" s="4" t="s">
        <v>64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ht="15.75" x14ac:dyDescent="0.25">
      <c r="B21" s="3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15.75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ht="15.75" x14ac:dyDescent="0.25">
      <c r="B23" s="3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5" spans="2:13" ht="18.75" x14ac:dyDescent="0.3">
      <c r="B25" s="107" t="s">
        <v>63</v>
      </c>
    </row>
    <row r="26" spans="2:13" ht="15.75" x14ac:dyDescent="0.25">
      <c r="B26" s="12" t="s">
        <v>68</v>
      </c>
      <c r="C26" s="106">
        <v>1</v>
      </c>
      <c r="D26" s="12" t="s">
        <v>77</v>
      </c>
      <c r="E26" s="12"/>
    </row>
    <row r="27" spans="2:13" ht="15.75" x14ac:dyDescent="0.25">
      <c r="B27" s="12" t="s">
        <v>75</v>
      </c>
      <c r="C27" s="295">
        <f>SUM(C9:C13)</f>
        <v>150</v>
      </c>
      <c r="D27" s="12" t="s">
        <v>84</v>
      </c>
      <c r="E27" s="12"/>
    </row>
    <row r="28" spans="2:13" ht="15.75" x14ac:dyDescent="0.25">
      <c r="B28" s="12" t="s">
        <v>69</v>
      </c>
      <c r="D28" s="12" t="s">
        <v>78</v>
      </c>
      <c r="E28" s="12"/>
    </row>
    <row r="29" spans="2:13" ht="15" customHeight="1" x14ac:dyDescent="0.25">
      <c r="B29" s="12" t="s">
        <v>70</v>
      </c>
      <c r="D29" s="12" t="s">
        <v>79</v>
      </c>
      <c r="E29" s="12"/>
    </row>
    <row r="30" spans="2:13" s="213" customFormat="1" ht="15.75" x14ac:dyDescent="0.25">
      <c r="B30" s="208" t="s">
        <v>71</v>
      </c>
      <c r="C30" s="213">
        <v>1</v>
      </c>
      <c r="D30" s="208" t="s">
        <v>83</v>
      </c>
      <c r="E30" s="208"/>
    </row>
    <row r="31" spans="2:13" s="213" customFormat="1" ht="15.75" x14ac:dyDescent="0.25">
      <c r="B31" s="208" t="s">
        <v>76</v>
      </c>
      <c r="C31" s="213">
        <v>1</v>
      </c>
      <c r="D31" s="208" t="s">
        <v>83</v>
      </c>
    </row>
    <row r="32" spans="2:13" ht="15.75" x14ac:dyDescent="0.25">
      <c r="B32" s="12" t="s">
        <v>72</v>
      </c>
      <c r="C32">
        <v>30</v>
      </c>
      <c r="D32" s="12" t="s">
        <v>80</v>
      </c>
      <c r="E32" s="12"/>
    </row>
    <row r="33" spans="2:5" ht="15.75" x14ac:dyDescent="0.25">
      <c r="B33" s="12" t="s">
        <v>73</v>
      </c>
      <c r="C33">
        <v>12</v>
      </c>
      <c r="D33" s="12" t="s">
        <v>81</v>
      </c>
      <c r="E33" s="12"/>
    </row>
    <row r="34" spans="2:5" ht="15.75" x14ac:dyDescent="0.25">
      <c r="B34" s="12" t="s">
        <v>74</v>
      </c>
      <c r="C34">
        <f>C32*C33</f>
        <v>360</v>
      </c>
      <c r="D34" s="12" t="s">
        <v>82</v>
      </c>
      <c r="E34" s="12"/>
    </row>
  </sheetData>
  <mergeCells count="1">
    <mergeCell ref="B3:M3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41.25" customHeight="1" x14ac:dyDescent="0.25">
      <c r="A3" s="283" t="s">
        <v>294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41.25" customHeight="1" x14ac:dyDescent="0.25">
      <c r="A3" s="283" t="s">
        <v>295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42" customHeight="1" x14ac:dyDescent="0.25">
      <c r="A3" s="283" t="s">
        <v>296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40.5" customHeight="1" x14ac:dyDescent="0.25">
      <c r="A3" s="283" t="s">
        <v>297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41.25" customHeight="1" x14ac:dyDescent="0.25">
      <c r="A3" s="283" t="s">
        <v>298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39" customHeight="1" x14ac:dyDescent="0.25">
      <c r="A3" s="283" t="s">
        <v>299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41.25" customHeight="1" x14ac:dyDescent="0.25">
      <c r="A3" s="283" t="s">
        <v>300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28"/>
  <sheetViews>
    <sheetView workbookViewId="0">
      <selection activeCell="F20" sqref="F20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18" style="12" customWidth="1"/>
    <col min="8" max="8" width="13.28515625" style="12" customWidth="1"/>
    <col min="9" max="9" width="16.28515625" style="12" customWidth="1"/>
    <col min="10" max="10" width="17.5703125" style="117" customWidth="1"/>
    <col min="11" max="11" width="16.28515625" style="117" customWidth="1"/>
    <col min="12" max="13" width="11.42578125" style="117"/>
    <col min="14" max="14" width="9.42578125" style="117" bestFit="1" customWidth="1"/>
    <col min="15" max="254" width="11.42578125" style="117"/>
    <col min="255" max="255" width="7.85546875" style="117" customWidth="1"/>
    <col min="256" max="256" width="24.5703125" style="117" customWidth="1"/>
    <col min="257" max="257" width="3.7109375" style="117" customWidth="1"/>
    <col min="258" max="258" width="4.85546875" style="117" customWidth="1"/>
    <col min="259" max="259" width="0.85546875" style="117" customWidth="1"/>
    <col min="260" max="260" width="9" style="117" customWidth="1"/>
    <col min="261" max="261" width="10" style="117" customWidth="1"/>
    <col min="262" max="262" width="0.85546875" style="117" customWidth="1"/>
    <col min="263" max="263" width="12.42578125" style="117" customWidth="1"/>
    <col min="264" max="264" width="0.85546875" style="117" customWidth="1"/>
    <col min="265" max="265" width="13.7109375" style="117" customWidth="1"/>
    <col min="266" max="510" width="11.42578125" style="117"/>
    <col min="511" max="511" width="7.85546875" style="117" customWidth="1"/>
    <col min="512" max="512" width="24.5703125" style="117" customWidth="1"/>
    <col min="513" max="513" width="3.7109375" style="117" customWidth="1"/>
    <col min="514" max="514" width="4.85546875" style="117" customWidth="1"/>
    <col min="515" max="515" width="0.85546875" style="117" customWidth="1"/>
    <col min="516" max="516" width="9" style="117" customWidth="1"/>
    <col min="517" max="517" width="10" style="117" customWidth="1"/>
    <col min="518" max="518" width="0.85546875" style="117" customWidth="1"/>
    <col min="519" max="519" width="12.42578125" style="117" customWidth="1"/>
    <col min="520" max="520" width="0.85546875" style="117" customWidth="1"/>
    <col min="521" max="521" width="13.7109375" style="117" customWidth="1"/>
    <col min="522" max="766" width="11.42578125" style="117"/>
    <col min="767" max="767" width="7.85546875" style="117" customWidth="1"/>
    <col min="768" max="768" width="24.5703125" style="117" customWidth="1"/>
    <col min="769" max="769" width="3.7109375" style="117" customWidth="1"/>
    <col min="770" max="770" width="4.85546875" style="117" customWidth="1"/>
    <col min="771" max="771" width="0.85546875" style="117" customWidth="1"/>
    <col min="772" max="772" width="9" style="117" customWidth="1"/>
    <col min="773" max="773" width="10" style="117" customWidth="1"/>
    <col min="774" max="774" width="0.85546875" style="117" customWidth="1"/>
    <col min="775" max="775" width="12.42578125" style="117" customWidth="1"/>
    <col min="776" max="776" width="0.85546875" style="117" customWidth="1"/>
    <col min="777" max="777" width="13.7109375" style="117" customWidth="1"/>
    <col min="778" max="1022" width="11.42578125" style="117"/>
    <col min="1023" max="1023" width="7.85546875" style="117" customWidth="1"/>
    <col min="1024" max="1024" width="24.5703125" style="117" customWidth="1"/>
    <col min="1025" max="1025" width="3.7109375" style="117" customWidth="1"/>
    <col min="1026" max="1026" width="4.85546875" style="117" customWidth="1"/>
    <col min="1027" max="1027" width="0.85546875" style="117" customWidth="1"/>
    <col min="1028" max="1028" width="9" style="117" customWidth="1"/>
    <col min="1029" max="1029" width="10" style="117" customWidth="1"/>
    <col min="1030" max="1030" width="0.85546875" style="117" customWidth="1"/>
    <col min="1031" max="1031" width="12.42578125" style="117" customWidth="1"/>
    <col min="1032" max="1032" width="0.85546875" style="117" customWidth="1"/>
    <col min="1033" max="1033" width="13.7109375" style="117" customWidth="1"/>
    <col min="1034" max="1278" width="11.42578125" style="117"/>
    <col min="1279" max="1279" width="7.85546875" style="117" customWidth="1"/>
    <col min="1280" max="1280" width="24.5703125" style="117" customWidth="1"/>
    <col min="1281" max="1281" width="3.7109375" style="117" customWidth="1"/>
    <col min="1282" max="1282" width="4.85546875" style="117" customWidth="1"/>
    <col min="1283" max="1283" width="0.85546875" style="117" customWidth="1"/>
    <col min="1284" max="1284" width="9" style="117" customWidth="1"/>
    <col min="1285" max="1285" width="10" style="117" customWidth="1"/>
    <col min="1286" max="1286" width="0.85546875" style="117" customWidth="1"/>
    <col min="1287" max="1287" width="12.42578125" style="117" customWidth="1"/>
    <col min="1288" max="1288" width="0.85546875" style="117" customWidth="1"/>
    <col min="1289" max="1289" width="13.7109375" style="117" customWidth="1"/>
    <col min="1290" max="1534" width="11.42578125" style="117"/>
    <col min="1535" max="1535" width="7.85546875" style="117" customWidth="1"/>
    <col min="1536" max="1536" width="24.5703125" style="117" customWidth="1"/>
    <col min="1537" max="1537" width="3.7109375" style="117" customWidth="1"/>
    <col min="1538" max="1538" width="4.85546875" style="117" customWidth="1"/>
    <col min="1539" max="1539" width="0.85546875" style="117" customWidth="1"/>
    <col min="1540" max="1540" width="9" style="117" customWidth="1"/>
    <col min="1541" max="1541" width="10" style="117" customWidth="1"/>
    <col min="1542" max="1542" width="0.85546875" style="117" customWidth="1"/>
    <col min="1543" max="1543" width="12.42578125" style="117" customWidth="1"/>
    <col min="1544" max="1544" width="0.85546875" style="117" customWidth="1"/>
    <col min="1545" max="1545" width="13.7109375" style="117" customWidth="1"/>
    <col min="1546" max="1790" width="11.42578125" style="117"/>
    <col min="1791" max="1791" width="7.85546875" style="117" customWidth="1"/>
    <col min="1792" max="1792" width="24.5703125" style="117" customWidth="1"/>
    <col min="1793" max="1793" width="3.7109375" style="117" customWidth="1"/>
    <col min="1794" max="1794" width="4.85546875" style="117" customWidth="1"/>
    <col min="1795" max="1795" width="0.85546875" style="117" customWidth="1"/>
    <col min="1796" max="1796" width="9" style="117" customWidth="1"/>
    <col min="1797" max="1797" width="10" style="117" customWidth="1"/>
    <col min="1798" max="1798" width="0.85546875" style="117" customWidth="1"/>
    <col min="1799" max="1799" width="12.42578125" style="117" customWidth="1"/>
    <col min="1800" max="1800" width="0.85546875" style="117" customWidth="1"/>
    <col min="1801" max="1801" width="13.7109375" style="117" customWidth="1"/>
    <col min="1802" max="2046" width="11.42578125" style="117"/>
    <col min="2047" max="2047" width="7.85546875" style="117" customWidth="1"/>
    <col min="2048" max="2048" width="24.5703125" style="117" customWidth="1"/>
    <col min="2049" max="2049" width="3.7109375" style="117" customWidth="1"/>
    <col min="2050" max="2050" width="4.85546875" style="117" customWidth="1"/>
    <col min="2051" max="2051" width="0.85546875" style="117" customWidth="1"/>
    <col min="2052" max="2052" width="9" style="117" customWidth="1"/>
    <col min="2053" max="2053" width="10" style="117" customWidth="1"/>
    <col min="2054" max="2054" width="0.85546875" style="117" customWidth="1"/>
    <col min="2055" max="2055" width="12.42578125" style="117" customWidth="1"/>
    <col min="2056" max="2056" width="0.85546875" style="117" customWidth="1"/>
    <col min="2057" max="2057" width="13.7109375" style="117" customWidth="1"/>
    <col min="2058" max="2302" width="11.42578125" style="117"/>
    <col min="2303" max="2303" width="7.85546875" style="117" customWidth="1"/>
    <col min="2304" max="2304" width="24.5703125" style="117" customWidth="1"/>
    <col min="2305" max="2305" width="3.7109375" style="117" customWidth="1"/>
    <col min="2306" max="2306" width="4.85546875" style="117" customWidth="1"/>
    <col min="2307" max="2307" width="0.85546875" style="117" customWidth="1"/>
    <col min="2308" max="2308" width="9" style="117" customWidth="1"/>
    <col min="2309" max="2309" width="10" style="117" customWidth="1"/>
    <col min="2310" max="2310" width="0.85546875" style="117" customWidth="1"/>
    <col min="2311" max="2311" width="12.42578125" style="117" customWidth="1"/>
    <col min="2312" max="2312" width="0.85546875" style="117" customWidth="1"/>
    <col min="2313" max="2313" width="13.7109375" style="117" customWidth="1"/>
    <col min="2314" max="2558" width="11.42578125" style="117"/>
    <col min="2559" max="2559" width="7.85546875" style="117" customWidth="1"/>
    <col min="2560" max="2560" width="24.5703125" style="117" customWidth="1"/>
    <col min="2561" max="2561" width="3.7109375" style="117" customWidth="1"/>
    <col min="2562" max="2562" width="4.85546875" style="117" customWidth="1"/>
    <col min="2563" max="2563" width="0.85546875" style="117" customWidth="1"/>
    <col min="2564" max="2564" width="9" style="117" customWidth="1"/>
    <col min="2565" max="2565" width="10" style="117" customWidth="1"/>
    <col min="2566" max="2566" width="0.85546875" style="117" customWidth="1"/>
    <col min="2567" max="2567" width="12.42578125" style="117" customWidth="1"/>
    <col min="2568" max="2568" width="0.85546875" style="117" customWidth="1"/>
    <col min="2569" max="2569" width="13.7109375" style="117" customWidth="1"/>
    <col min="2570" max="2814" width="11.42578125" style="117"/>
    <col min="2815" max="2815" width="7.85546875" style="117" customWidth="1"/>
    <col min="2816" max="2816" width="24.5703125" style="117" customWidth="1"/>
    <col min="2817" max="2817" width="3.7109375" style="117" customWidth="1"/>
    <col min="2818" max="2818" width="4.85546875" style="117" customWidth="1"/>
    <col min="2819" max="2819" width="0.85546875" style="117" customWidth="1"/>
    <col min="2820" max="2820" width="9" style="117" customWidth="1"/>
    <col min="2821" max="2821" width="10" style="117" customWidth="1"/>
    <col min="2822" max="2822" width="0.85546875" style="117" customWidth="1"/>
    <col min="2823" max="2823" width="12.42578125" style="117" customWidth="1"/>
    <col min="2824" max="2824" width="0.85546875" style="117" customWidth="1"/>
    <col min="2825" max="2825" width="13.7109375" style="117" customWidth="1"/>
    <col min="2826" max="3070" width="11.42578125" style="117"/>
    <col min="3071" max="3071" width="7.85546875" style="117" customWidth="1"/>
    <col min="3072" max="3072" width="24.5703125" style="117" customWidth="1"/>
    <col min="3073" max="3073" width="3.7109375" style="117" customWidth="1"/>
    <col min="3074" max="3074" width="4.85546875" style="117" customWidth="1"/>
    <col min="3075" max="3075" width="0.85546875" style="117" customWidth="1"/>
    <col min="3076" max="3076" width="9" style="117" customWidth="1"/>
    <col min="3077" max="3077" width="10" style="117" customWidth="1"/>
    <col min="3078" max="3078" width="0.85546875" style="117" customWidth="1"/>
    <col min="3079" max="3079" width="12.42578125" style="117" customWidth="1"/>
    <col min="3080" max="3080" width="0.85546875" style="117" customWidth="1"/>
    <col min="3081" max="3081" width="13.7109375" style="117" customWidth="1"/>
    <col min="3082" max="3326" width="11.42578125" style="117"/>
    <col min="3327" max="3327" width="7.85546875" style="117" customWidth="1"/>
    <col min="3328" max="3328" width="24.5703125" style="117" customWidth="1"/>
    <col min="3329" max="3329" width="3.7109375" style="117" customWidth="1"/>
    <col min="3330" max="3330" width="4.85546875" style="117" customWidth="1"/>
    <col min="3331" max="3331" width="0.85546875" style="117" customWidth="1"/>
    <col min="3332" max="3332" width="9" style="117" customWidth="1"/>
    <col min="3333" max="3333" width="10" style="117" customWidth="1"/>
    <col min="3334" max="3334" width="0.85546875" style="117" customWidth="1"/>
    <col min="3335" max="3335" width="12.42578125" style="117" customWidth="1"/>
    <col min="3336" max="3336" width="0.85546875" style="117" customWidth="1"/>
    <col min="3337" max="3337" width="13.7109375" style="117" customWidth="1"/>
    <col min="3338" max="3582" width="11.42578125" style="117"/>
    <col min="3583" max="3583" width="7.85546875" style="117" customWidth="1"/>
    <col min="3584" max="3584" width="24.5703125" style="117" customWidth="1"/>
    <col min="3585" max="3585" width="3.7109375" style="117" customWidth="1"/>
    <col min="3586" max="3586" width="4.85546875" style="117" customWidth="1"/>
    <col min="3587" max="3587" width="0.85546875" style="117" customWidth="1"/>
    <col min="3588" max="3588" width="9" style="117" customWidth="1"/>
    <col min="3589" max="3589" width="10" style="117" customWidth="1"/>
    <col min="3590" max="3590" width="0.85546875" style="117" customWidth="1"/>
    <col min="3591" max="3591" width="12.42578125" style="117" customWidth="1"/>
    <col min="3592" max="3592" width="0.85546875" style="117" customWidth="1"/>
    <col min="3593" max="3593" width="13.7109375" style="117" customWidth="1"/>
    <col min="3594" max="3838" width="11.42578125" style="117"/>
    <col min="3839" max="3839" width="7.85546875" style="117" customWidth="1"/>
    <col min="3840" max="3840" width="24.5703125" style="117" customWidth="1"/>
    <col min="3841" max="3841" width="3.7109375" style="117" customWidth="1"/>
    <col min="3842" max="3842" width="4.85546875" style="117" customWidth="1"/>
    <col min="3843" max="3843" width="0.85546875" style="117" customWidth="1"/>
    <col min="3844" max="3844" width="9" style="117" customWidth="1"/>
    <col min="3845" max="3845" width="10" style="117" customWidth="1"/>
    <col min="3846" max="3846" width="0.85546875" style="117" customWidth="1"/>
    <col min="3847" max="3847" width="12.42578125" style="117" customWidth="1"/>
    <col min="3848" max="3848" width="0.85546875" style="117" customWidth="1"/>
    <col min="3849" max="3849" width="13.7109375" style="117" customWidth="1"/>
    <col min="3850" max="4094" width="11.42578125" style="117"/>
    <col min="4095" max="4095" width="7.85546875" style="117" customWidth="1"/>
    <col min="4096" max="4096" width="24.5703125" style="117" customWidth="1"/>
    <col min="4097" max="4097" width="3.7109375" style="117" customWidth="1"/>
    <col min="4098" max="4098" width="4.85546875" style="117" customWidth="1"/>
    <col min="4099" max="4099" width="0.85546875" style="117" customWidth="1"/>
    <col min="4100" max="4100" width="9" style="117" customWidth="1"/>
    <col min="4101" max="4101" width="10" style="117" customWidth="1"/>
    <col min="4102" max="4102" width="0.85546875" style="117" customWidth="1"/>
    <col min="4103" max="4103" width="12.42578125" style="117" customWidth="1"/>
    <col min="4104" max="4104" width="0.85546875" style="117" customWidth="1"/>
    <col min="4105" max="4105" width="13.7109375" style="117" customWidth="1"/>
    <col min="4106" max="4350" width="11.42578125" style="117"/>
    <col min="4351" max="4351" width="7.85546875" style="117" customWidth="1"/>
    <col min="4352" max="4352" width="24.5703125" style="117" customWidth="1"/>
    <col min="4353" max="4353" width="3.7109375" style="117" customWidth="1"/>
    <col min="4354" max="4354" width="4.85546875" style="117" customWidth="1"/>
    <col min="4355" max="4355" width="0.85546875" style="117" customWidth="1"/>
    <col min="4356" max="4356" width="9" style="117" customWidth="1"/>
    <col min="4357" max="4357" width="10" style="117" customWidth="1"/>
    <col min="4358" max="4358" width="0.85546875" style="117" customWidth="1"/>
    <col min="4359" max="4359" width="12.42578125" style="117" customWidth="1"/>
    <col min="4360" max="4360" width="0.85546875" style="117" customWidth="1"/>
    <col min="4361" max="4361" width="13.7109375" style="117" customWidth="1"/>
    <col min="4362" max="4606" width="11.42578125" style="117"/>
    <col min="4607" max="4607" width="7.85546875" style="117" customWidth="1"/>
    <col min="4608" max="4608" width="24.5703125" style="117" customWidth="1"/>
    <col min="4609" max="4609" width="3.7109375" style="117" customWidth="1"/>
    <col min="4610" max="4610" width="4.85546875" style="117" customWidth="1"/>
    <col min="4611" max="4611" width="0.85546875" style="117" customWidth="1"/>
    <col min="4612" max="4612" width="9" style="117" customWidth="1"/>
    <col min="4613" max="4613" width="10" style="117" customWidth="1"/>
    <col min="4614" max="4614" width="0.85546875" style="117" customWidth="1"/>
    <col min="4615" max="4615" width="12.42578125" style="117" customWidth="1"/>
    <col min="4616" max="4616" width="0.85546875" style="117" customWidth="1"/>
    <col min="4617" max="4617" width="13.7109375" style="117" customWidth="1"/>
    <col min="4618" max="4862" width="11.42578125" style="117"/>
    <col min="4863" max="4863" width="7.85546875" style="117" customWidth="1"/>
    <col min="4864" max="4864" width="24.5703125" style="117" customWidth="1"/>
    <col min="4865" max="4865" width="3.7109375" style="117" customWidth="1"/>
    <col min="4866" max="4866" width="4.85546875" style="117" customWidth="1"/>
    <col min="4867" max="4867" width="0.85546875" style="117" customWidth="1"/>
    <col min="4868" max="4868" width="9" style="117" customWidth="1"/>
    <col min="4869" max="4869" width="10" style="117" customWidth="1"/>
    <col min="4870" max="4870" width="0.85546875" style="117" customWidth="1"/>
    <col min="4871" max="4871" width="12.42578125" style="117" customWidth="1"/>
    <col min="4872" max="4872" width="0.85546875" style="117" customWidth="1"/>
    <col min="4873" max="4873" width="13.7109375" style="117" customWidth="1"/>
    <col min="4874" max="5118" width="11.42578125" style="117"/>
    <col min="5119" max="5119" width="7.85546875" style="117" customWidth="1"/>
    <col min="5120" max="5120" width="24.5703125" style="117" customWidth="1"/>
    <col min="5121" max="5121" width="3.7109375" style="117" customWidth="1"/>
    <col min="5122" max="5122" width="4.85546875" style="117" customWidth="1"/>
    <col min="5123" max="5123" width="0.85546875" style="117" customWidth="1"/>
    <col min="5124" max="5124" width="9" style="117" customWidth="1"/>
    <col min="5125" max="5125" width="10" style="117" customWidth="1"/>
    <col min="5126" max="5126" width="0.85546875" style="117" customWidth="1"/>
    <col min="5127" max="5127" width="12.42578125" style="117" customWidth="1"/>
    <col min="5128" max="5128" width="0.85546875" style="117" customWidth="1"/>
    <col min="5129" max="5129" width="13.7109375" style="117" customWidth="1"/>
    <col min="5130" max="5374" width="11.42578125" style="117"/>
    <col min="5375" max="5375" width="7.85546875" style="117" customWidth="1"/>
    <col min="5376" max="5376" width="24.5703125" style="117" customWidth="1"/>
    <col min="5377" max="5377" width="3.7109375" style="117" customWidth="1"/>
    <col min="5378" max="5378" width="4.85546875" style="117" customWidth="1"/>
    <col min="5379" max="5379" width="0.85546875" style="117" customWidth="1"/>
    <col min="5380" max="5380" width="9" style="117" customWidth="1"/>
    <col min="5381" max="5381" width="10" style="117" customWidth="1"/>
    <col min="5382" max="5382" width="0.85546875" style="117" customWidth="1"/>
    <col min="5383" max="5383" width="12.42578125" style="117" customWidth="1"/>
    <col min="5384" max="5384" width="0.85546875" style="117" customWidth="1"/>
    <col min="5385" max="5385" width="13.7109375" style="117" customWidth="1"/>
    <col min="5386" max="5630" width="11.42578125" style="117"/>
    <col min="5631" max="5631" width="7.85546875" style="117" customWidth="1"/>
    <col min="5632" max="5632" width="24.5703125" style="117" customWidth="1"/>
    <col min="5633" max="5633" width="3.7109375" style="117" customWidth="1"/>
    <col min="5634" max="5634" width="4.85546875" style="117" customWidth="1"/>
    <col min="5635" max="5635" width="0.85546875" style="117" customWidth="1"/>
    <col min="5636" max="5636" width="9" style="117" customWidth="1"/>
    <col min="5637" max="5637" width="10" style="117" customWidth="1"/>
    <col min="5638" max="5638" width="0.85546875" style="117" customWidth="1"/>
    <col min="5639" max="5639" width="12.42578125" style="117" customWidth="1"/>
    <col min="5640" max="5640" width="0.85546875" style="117" customWidth="1"/>
    <col min="5641" max="5641" width="13.7109375" style="117" customWidth="1"/>
    <col min="5642" max="5886" width="11.42578125" style="117"/>
    <col min="5887" max="5887" width="7.85546875" style="117" customWidth="1"/>
    <col min="5888" max="5888" width="24.5703125" style="117" customWidth="1"/>
    <col min="5889" max="5889" width="3.7109375" style="117" customWidth="1"/>
    <col min="5890" max="5890" width="4.85546875" style="117" customWidth="1"/>
    <col min="5891" max="5891" width="0.85546875" style="117" customWidth="1"/>
    <col min="5892" max="5892" width="9" style="117" customWidth="1"/>
    <col min="5893" max="5893" width="10" style="117" customWidth="1"/>
    <col min="5894" max="5894" width="0.85546875" style="117" customWidth="1"/>
    <col min="5895" max="5895" width="12.42578125" style="117" customWidth="1"/>
    <col min="5896" max="5896" width="0.85546875" style="117" customWidth="1"/>
    <col min="5897" max="5897" width="13.7109375" style="117" customWidth="1"/>
    <col min="5898" max="6142" width="11.42578125" style="117"/>
    <col min="6143" max="6143" width="7.85546875" style="117" customWidth="1"/>
    <col min="6144" max="6144" width="24.5703125" style="117" customWidth="1"/>
    <col min="6145" max="6145" width="3.7109375" style="117" customWidth="1"/>
    <col min="6146" max="6146" width="4.85546875" style="117" customWidth="1"/>
    <col min="6147" max="6147" width="0.85546875" style="117" customWidth="1"/>
    <col min="6148" max="6148" width="9" style="117" customWidth="1"/>
    <col min="6149" max="6149" width="10" style="117" customWidth="1"/>
    <col min="6150" max="6150" width="0.85546875" style="117" customWidth="1"/>
    <col min="6151" max="6151" width="12.42578125" style="117" customWidth="1"/>
    <col min="6152" max="6152" width="0.85546875" style="117" customWidth="1"/>
    <col min="6153" max="6153" width="13.7109375" style="117" customWidth="1"/>
    <col min="6154" max="6398" width="11.42578125" style="117"/>
    <col min="6399" max="6399" width="7.85546875" style="117" customWidth="1"/>
    <col min="6400" max="6400" width="24.5703125" style="117" customWidth="1"/>
    <col min="6401" max="6401" width="3.7109375" style="117" customWidth="1"/>
    <col min="6402" max="6402" width="4.85546875" style="117" customWidth="1"/>
    <col min="6403" max="6403" width="0.85546875" style="117" customWidth="1"/>
    <col min="6404" max="6404" width="9" style="117" customWidth="1"/>
    <col min="6405" max="6405" width="10" style="117" customWidth="1"/>
    <col min="6406" max="6406" width="0.85546875" style="117" customWidth="1"/>
    <col min="6407" max="6407" width="12.42578125" style="117" customWidth="1"/>
    <col min="6408" max="6408" width="0.85546875" style="117" customWidth="1"/>
    <col min="6409" max="6409" width="13.7109375" style="117" customWidth="1"/>
    <col min="6410" max="6654" width="11.42578125" style="117"/>
    <col min="6655" max="6655" width="7.85546875" style="117" customWidth="1"/>
    <col min="6656" max="6656" width="24.5703125" style="117" customWidth="1"/>
    <col min="6657" max="6657" width="3.7109375" style="117" customWidth="1"/>
    <col min="6658" max="6658" width="4.85546875" style="117" customWidth="1"/>
    <col min="6659" max="6659" width="0.85546875" style="117" customWidth="1"/>
    <col min="6660" max="6660" width="9" style="117" customWidth="1"/>
    <col min="6661" max="6661" width="10" style="117" customWidth="1"/>
    <col min="6662" max="6662" width="0.85546875" style="117" customWidth="1"/>
    <col min="6663" max="6663" width="12.42578125" style="117" customWidth="1"/>
    <col min="6664" max="6664" width="0.85546875" style="117" customWidth="1"/>
    <col min="6665" max="6665" width="13.7109375" style="117" customWidth="1"/>
    <col min="6666" max="6910" width="11.42578125" style="117"/>
    <col min="6911" max="6911" width="7.85546875" style="117" customWidth="1"/>
    <col min="6912" max="6912" width="24.5703125" style="117" customWidth="1"/>
    <col min="6913" max="6913" width="3.7109375" style="117" customWidth="1"/>
    <col min="6914" max="6914" width="4.85546875" style="117" customWidth="1"/>
    <col min="6915" max="6915" width="0.85546875" style="117" customWidth="1"/>
    <col min="6916" max="6916" width="9" style="117" customWidth="1"/>
    <col min="6917" max="6917" width="10" style="117" customWidth="1"/>
    <col min="6918" max="6918" width="0.85546875" style="117" customWidth="1"/>
    <col min="6919" max="6919" width="12.42578125" style="117" customWidth="1"/>
    <col min="6920" max="6920" width="0.85546875" style="117" customWidth="1"/>
    <col min="6921" max="6921" width="13.7109375" style="117" customWidth="1"/>
    <col min="6922" max="7166" width="11.42578125" style="117"/>
    <col min="7167" max="7167" width="7.85546875" style="117" customWidth="1"/>
    <col min="7168" max="7168" width="24.5703125" style="117" customWidth="1"/>
    <col min="7169" max="7169" width="3.7109375" style="117" customWidth="1"/>
    <col min="7170" max="7170" width="4.85546875" style="117" customWidth="1"/>
    <col min="7171" max="7171" width="0.85546875" style="117" customWidth="1"/>
    <col min="7172" max="7172" width="9" style="117" customWidth="1"/>
    <col min="7173" max="7173" width="10" style="117" customWidth="1"/>
    <col min="7174" max="7174" width="0.85546875" style="117" customWidth="1"/>
    <col min="7175" max="7175" width="12.42578125" style="117" customWidth="1"/>
    <col min="7176" max="7176" width="0.85546875" style="117" customWidth="1"/>
    <col min="7177" max="7177" width="13.7109375" style="117" customWidth="1"/>
    <col min="7178" max="7422" width="11.42578125" style="117"/>
    <col min="7423" max="7423" width="7.85546875" style="117" customWidth="1"/>
    <col min="7424" max="7424" width="24.5703125" style="117" customWidth="1"/>
    <col min="7425" max="7425" width="3.7109375" style="117" customWidth="1"/>
    <col min="7426" max="7426" width="4.85546875" style="117" customWidth="1"/>
    <col min="7427" max="7427" width="0.85546875" style="117" customWidth="1"/>
    <col min="7428" max="7428" width="9" style="117" customWidth="1"/>
    <col min="7429" max="7429" width="10" style="117" customWidth="1"/>
    <col min="7430" max="7430" width="0.85546875" style="117" customWidth="1"/>
    <col min="7431" max="7431" width="12.42578125" style="117" customWidth="1"/>
    <col min="7432" max="7432" width="0.85546875" style="117" customWidth="1"/>
    <col min="7433" max="7433" width="13.7109375" style="117" customWidth="1"/>
    <col min="7434" max="7678" width="11.42578125" style="117"/>
    <col min="7679" max="7679" width="7.85546875" style="117" customWidth="1"/>
    <col min="7680" max="7680" width="24.5703125" style="117" customWidth="1"/>
    <col min="7681" max="7681" width="3.7109375" style="117" customWidth="1"/>
    <col min="7682" max="7682" width="4.85546875" style="117" customWidth="1"/>
    <col min="7683" max="7683" width="0.85546875" style="117" customWidth="1"/>
    <col min="7684" max="7684" width="9" style="117" customWidth="1"/>
    <col min="7685" max="7685" width="10" style="117" customWidth="1"/>
    <col min="7686" max="7686" width="0.85546875" style="117" customWidth="1"/>
    <col min="7687" max="7687" width="12.42578125" style="117" customWidth="1"/>
    <col min="7688" max="7688" width="0.85546875" style="117" customWidth="1"/>
    <col min="7689" max="7689" width="13.7109375" style="117" customWidth="1"/>
    <col min="7690" max="7934" width="11.42578125" style="117"/>
    <col min="7935" max="7935" width="7.85546875" style="117" customWidth="1"/>
    <col min="7936" max="7936" width="24.5703125" style="117" customWidth="1"/>
    <col min="7937" max="7937" width="3.7109375" style="117" customWidth="1"/>
    <col min="7938" max="7938" width="4.85546875" style="117" customWidth="1"/>
    <col min="7939" max="7939" width="0.85546875" style="117" customWidth="1"/>
    <col min="7940" max="7940" width="9" style="117" customWidth="1"/>
    <col min="7941" max="7941" width="10" style="117" customWidth="1"/>
    <col min="7942" max="7942" width="0.85546875" style="117" customWidth="1"/>
    <col min="7943" max="7943" width="12.42578125" style="117" customWidth="1"/>
    <col min="7944" max="7944" width="0.85546875" style="117" customWidth="1"/>
    <col min="7945" max="7945" width="13.7109375" style="117" customWidth="1"/>
    <col min="7946" max="8190" width="11.42578125" style="117"/>
    <col min="8191" max="8191" width="7.85546875" style="117" customWidth="1"/>
    <col min="8192" max="8192" width="24.5703125" style="117" customWidth="1"/>
    <col min="8193" max="8193" width="3.7109375" style="117" customWidth="1"/>
    <col min="8194" max="8194" width="4.85546875" style="117" customWidth="1"/>
    <col min="8195" max="8195" width="0.85546875" style="117" customWidth="1"/>
    <col min="8196" max="8196" width="9" style="117" customWidth="1"/>
    <col min="8197" max="8197" width="10" style="117" customWidth="1"/>
    <col min="8198" max="8198" width="0.85546875" style="117" customWidth="1"/>
    <col min="8199" max="8199" width="12.42578125" style="117" customWidth="1"/>
    <col min="8200" max="8200" width="0.85546875" style="117" customWidth="1"/>
    <col min="8201" max="8201" width="13.7109375" style="117" customWidth="1"/>
    <col min="8202" max="8446" width="11.42578125" style="117"/>
    <col min="8447" max="8447" width="7.85546875" style="117" customWidth="1"/>
    <col min="8448" max="8448" width="24.5703125" style="117" customWidth="1"/>
    <col min="8449" max="8449" width="3.7109375" style="117" customWidth="1"/>
    <col min="8450" max="8450" width="4.85546875" style="117" customWidth="1"/>
    <col min="8451" max="8451" width="0.85546875" style="117" customWidth="1"/>
    <col min="8452" max="8452" width="9" style="117" customWidth="1"/>
    <col min="8453" max="8453" width="10" style="117" customWidth="1"/>
    <col min="8454" max="8454" width="0.85546875" style="117" customWidth="1"/>
    <col min="8455" max="8455" width="12.42578125" style="117" customWidth="1"/>
    <col min="8456" max="8456" width="0.85546875" style="117" customWidth="1"/>
    <col min="8457" max="8457" width="13.7109375" style="117" customWidth="1"/>
    <col min="8458" max="8702" width="11.42578125" style="117"/>
    <col min="8703" max="8703" width="7.85546875" style="117" customWidth="1"/>
    <col min="8704" max="8704" width="24.5703125" style="117" customWidth="1"/>
    <col min="8705" max="8705" width="3.7109375" style="117" customWidth="1"/>
    <col min="8706" max="8706" width="4.85546875" style="117" customWidth="1"/>
    <col min="8707" max="8707" width="0.85546875" style="117" customWidth="1"/>
    <col min="8708" max="8708" width="9" style="117" customWidth="1"/>
    <col min="8709" max="8709" width="10" style="117" customWidth="1"/>
    <col min="8710" max="8710" width="0.85546875" style="117" customWidth="1"/>
    <col min="8711" max="8711" width="12.42578125" style="117" customWidth="1"/>
    <col min="8712" max="8712" width="0.85546875" style="117" customWidth="1"/>
    <col min="8713" max="8713" width="13.7109375" style="117" customWidth="1"/>
    <col min="8714" max="8958" width="11.42578125" style="117"/>
    <col min="8959" max="8959" width="7.85546875" style="117" customWidth="1"/>
    <col min="8960" max="8960" width="24.5703125" style="117" customWidth="1"/>
    <col min="8961" max="8961" width="3.7109375" style="117" customWidth="1"/>
    <col min="8962" max="8962" width="4.85546875" style="117" customWidth="1"/>
    <col min="8963" max="8963" width="0.85546875" style="117" customWidth="1"/>
    <col min="8964" max="8964" width="9" style="117" customWidth="1"/>
    <col min="8965" max="8965" width="10" style="117" customWidth="1"/>
    <col min="8966" max="8966" width="0.85546875" style="117" customWidth="1"/>
    <col min="8967" max="8967" width="12.42578125" style="117" customWidth="1"/>
    <col min="8968" max="8968" width="0.85546875" style="117" customWidth="1"/>
    <col min="8969" max="8969" width="13.7109375" style="117" customWidth="1"/>
    <col min="8970" max="9214" width="11.42578125" style="117"/>
    <col min="9215" max="9215" width="7.85546875" style="117" customWidth="1"/>
    <col min="9216" max="9216" width="24.5703125" style="117" customWidth="1"/>
    <col min="9217" max="9217" width="3.7109375" style="117" customWidth="1"/>
    <col min="9218" max="9218" width="4.85546875" style="117" customWidth="1"/>
    <col min="9219" max="9219" width="0.85546875" style="117" customWidth="1"/>
    <col min="9220" max="9220" width="9" style="117" customWidth="1"/>
    <col min="9221" max="9221" width="10" style="117" customWidth="1"/>
    <col min="9222" max="9222" width="0.85546875" style="117" customWidth="1"/>
    <col min="9223" max="9223" width="12.42578125" style="117" customWidth="1"/>
    <col min="9224" max="9224" width="0.85546875" style="117" customWidth="1"/>
    <col min="9225" max="9225" width="13.7109375" style="117" customWidth="1"/>
    <col min="9226" max="9470" width="11.42578125" style="117"/>
    <col min="9471" max="9471" width="7.85546875" style="117" customWidth="1"/>
    <col min="9472" max="9472" width="24.5703125" style="117" customWidth="1"/>
    <col min="9473" max="9473" width="3.7109375" style="117" customWidth="1"/>
    <col min="9474" max="9474" width="4.85546875" style="117" customWidth="1"/>
    <col min="9475" max="9475" width="0.85546875" style="117" customWidth="1"/>
    <col min="9476" max="9476" width="9" style="117" customWidth="1"/>
    <col min="9477" max="9477" width="10" style="117" customWidth="1"/>
    <col min="9478" max="9478" width="0.85546875" style="117" customWidth="1"/>
    <col min="9479" max="9479" width="12.42578125" style="117" customWidth="1"/>
    <col min="9480" max="9480" width="0.85546875" style="117" customWidth="1"/>
    <col min="9481" max="9481" width="13.7109375" style="117" customWidth="1"/>
    <col min="9482" max="9726" width="11.42578125" style="117"/>
    <col min="9727" max="9727" width="7.85546875" style="117" customWidth="1"/>
    <col min="9728" max="9728" width="24.5703125" style="117" customWidth="1"/>
    <col min="9729" max="9729" width="3.7109375" style="117" customWidth="1"/>
    <col min="9730" max="9730" width="4.85546875" style="117" customWidth="1"/>
    <col min="9731" max="9731" width="0.85546875" style="117" customWidth="1"/>
    <col min="9732" max="9732" width="9" style="117" customWidth="1"/>
    <col min="9733" max="9733" width="10" style="117" customWidth="1"/>
    <col min="9734" max="9734" width="0.85546875" style="117" customWidth="1"/>
    <col min="9735" max="9735" width="12.42578125" style="117" customWidth="1"/>
    <col min="9736" max="9736" width="0.85546875" style="117" customWidth="1"/>
    <col min="9737" max="9737" width="13.7109375" style="117" customWidth="1"/>
    <col min="9738" max="9982" width="11.42578125" style="117"/>
    <col min="9983" max="9983" width="7.85546875" style="117" customWidth="1"/>
    <col min="9984" max="9984" width="24.5703125" style="117" customWidth="1"/>
    <col min="9985" max="9985" width="3.7109375" style="117" customWidth="1"/>
    <col min="9986" max="9986" width="4.85546875" style="117" customWidth="1"/>
    <col min="9987" max="9987" width="0.85546875" style="117" customWidth="1"/>
    <col min="9988" max="9988" width="9" style="117" customWidth="1"/>
    <col min="9989" max="9989" width="10" style="117" customWidth="1"/>
    <col min="9990" max="9990" width="0.85546875" style="117" customWidth="1"/>
    <col min="9991" max="9991" width="12.42578125" style="117" customWidth="1"/>
    <col min="9992" max="9992" width="0.85546875" style="117" customWidth="1"/>
    <col min="9993" max="9993" width="13.7109375" style="117" customWidth="1"/>
    <col min="9994" max="10238" width="11.42578125" style="117"/>
    <col min="10239" max="10239" width="7.85546875" style="117" customWidth="1"/>
    <col min="10240" max="10240" width="24.5703125" style="117" customWidth="1"/>
    <col min="10241" max="10241" width="3.7109375" style="117" customWidth="1"/>
    <col min="10242" max="10242" width="4.85546875" style="117" customWidth="1"/>
    <col min="10243" max="10243" width="0.85546875" style="117" customWidth="1"/>
    <col min="10244" max="10244" width="9" style="117" customWidth="1"/>
    <col min="10245" max="10245" width="10" style="117" customWidth="1"/>
    <col min="10246" max="10246" width="0.85546875" style="117" customWidth="1"/>
    <col min="10247" max="10247" width="12.42578125" style="117" customWidth="1"/>
    <col min="10248" max="10248" width="0.85546875" style="117" customWidth="1"/>
    <col min="10249" max="10249" width="13.7109375" style="117" customWidth="1"/>
    <col min="10250" max="10494" width="11.42578125" style="117"/>
    <col min="10495" max="10495" width="7.85546875" style="117" customWidth="1"/>
    <col min="10496" max="10496" width="24.5703125" style="117" customWidth="1"/>
    <col min="10497" max="10497" width="3.7109375" style="117" customWidth="1"/>
    <col min="10498" max="10498" width="4.85546875" style="117" customWidth="1"/>
    <col min="10499" max="10499" width="0.85546875" style="117" customWidth="1"/>
    <col min="10500" max="10500" width="9" style="117" customWidth="1"/>
    <col min="10501" max="10501" width="10" style="117" customWidth="1"/>
    <col min="10502" max="10502" width="0.85546875" style="117" customWidth="1"/>
    <col min="10503" max="10503" width="12.42578125" style="117" customWidth="1"/>
    <col min="10504" max="10504" width="0.85546875" style="117" customWidth="1"/>
    <col min="10505" max="10505" width="13.7109375" style="117" customWidth="1"/>
    <col min="10506" max="10750" width="11.42578125" style="117"/>
    <col min="10751" max="10751" width="7.85546875" style="117" customWidth="1"/>
    <col min="10752" max="10752" width="24.5703125" style="117" customWidth="1"/>
    <col min="10753" max="10753" width="3.7109375" style="117" customWidth="1"/>
    <col min="10754" max="10754" width="4.85546875" style="117" customWidth="1"/>
    <col min="10755" max="10755" width="0.85546875" style="117" customWidth="1"/>
    <col min="10756" max="10756" width="9" style="117" customWidth="1"/>
    <col min="10757" max="10757" width="10" style="117" customWidth="1"/>
    <col min="10758" max="10758" width="0.85546875" style="117" customWidth="1"/>
    <col min="10759" max="10759" width="12.42578125" style="117" customWidth="1"/>
    <col min="10760" max="10760" width="0.85546875" style="117" customWidth="1"/>
    <col min="10761" max="10761" width="13.7109375" style="117" customWidth="1"/>
    <col min="10762" max="11006" width="11.42578125" style="117"/>
    <col min="11007" max="11007" width="7.85546875" style="117" customWidth="1"/>
    <col min="11008" max="11008" width="24.5703125" style="117" customWidth="1"/>
    <col min="11009" max="11009" width="3.7109375" style="117" customWidth="1"/>
    <col min="11010" max="11010" width="4.85546875" style="117" customWidth="1"/>
    <col min="11011" max="11011" width="0.85546875" style="117" customWidth="1"/>
    <col min="11012" max="11012" width="9" style="117" customWidth="1"/>
    <col min="11013" max="11013" width="10" style="117" customWidth="1"/>
    <col min="11014" max="11014" width="0.85546875" style="117" customWidth="1"/>
    <col min="11015" max="11015" width="12.42578125" style="117" customWidth="1"/>
    <col min="11016" max="11016" width="0.85546875" style="117" customWidth="1"/>
    <col min="11017" max="11017" width="13.7109375" style="117" customWidth="1"/>
    <col min="11018" max="11262" width="11.42578125" style="117"/>
    <col min="11263" max="11263" width="7.85546875" style="117" customWidth="1"/>
    <col min="11264" max="11264" width="24.5703125" style="117" customWidth="1"/>
    <col min="11265" max="11265" width="3.7109375" style="117" customWidth="1"/>
    <col min="11266" max="11266" width="4.85546875" style="117" customWidth="1"/>
    <col min="11267" max="11267" width="0.85546875" style="117" customWidth="1"/>
    <col min="11268" max="11268" width="9" style="117" customWidth="1"/>
    <col min="11269" max="11269" width="10" style="117" customWidth="1"/>
    <col min="11270" max="11270" width="0.85546875" style="117" customWidth="1"/>
    <col min="11271" max="11271" width="12.42578125" style="117" customWidth="1"/>
    <col min="11272" max="11272" width="0.85546875" style="117" customWidth="1"/>
    <col min="11273" max="11273" width="13.7109375" style="117" customWidth="1"/>
    <col min="11274" max="11518" width="11.42578125" style="117"/>
    <col min="11519" max="11519" width="7.85546875" style="117" customWidth="1"/>
    <col min="11520" max="11520" width="24.5703125" style="117" customWidth="1"/>
    <col min="11521" max="11521" width="3.7109375" style="117" customWidth="1"/>
    <col min="11522" max="11522" width="4.85546875" style="117" customWidth="1"/>
    <col min="11523" max="11523" width="0.85546875" style="117" customWidth="1"/>
    <col min="11524" max="11524" width="9" style="117" customWidth="1"/>
    <col min="11525" max="11525" width="10" style="117" customWidth="1"/>
    <col min="11526" max="11526" width="0.85546875" style="117" customWidth="1"/>
    <col min="11527" max="11527" width="12.42578125" style="117" customWidth="1"/>
    <col min="11528" max="11528" width="0.85546875" style="117" customWidth="1"/>
    <col min="11529" max="11529" width="13.7109375" style="117" customWidth="1"/>
    <col min="11530" max="11774" width="11.42578125" style="117"/>
    <col min="11775" max="11775" width="7.85546875" style="117" customWidth="1"/>
    <col min="11776" max="11776" width="24.5703125" style="117" customWidth="1"/>
    <col min="11777" max="11777" width="3.7109375" style="117" customWidth="1"/>
    <col min="11778" max="11778" width="4.85546875" style="117" customWidth="1"/>
    <col min="11779" max="11779" width="0.85546875" style="117" customWidth="1"/>
    <col min="11780" max="11780" width="9" style="117" customWidth="1"/>
    <col min="11781" max="11781" width="10" style="117" customWidth="1"/>
    <col min="11782" max="11782" width="0.85546875" style="117" customWidth="1"/>
    <col min="11783" max="11783" width="12.42578125" style="117" customWidth="1"/>
    <col min="11784" max="11784" width="0.85546875" style="117" customWidth="1"/>
    <col min="11785" max="11785" width="13.7109375" style="117" customWidth="1"/>
    <col min="11786" max="12030" width="11.42578125" style="117"/>
    <col min="12031" max="12031" width="7.85546875" style="117" customWidth="1"/>
    <col min="12032" max="12032" width="24.5703125" style="117" customWidth="1"/>
    <col min="12033" max="12033" width="3.7109375" style="117" customWidth="1"/>
    <col min="12034" max="12034" width="4.85546875" style="117" customWidth="1"/>
    <col min="12035" max="12035" width="0.85546875" style="117" customWidth="1"/>
    <col min="12036" max="12036" width="9" style="117" customWidth="1"/>
    <col min="12037" max="12037" width="10" style="117" customWidth="1"/>
    <col min="12038" max="12038" width="0.85546875" style="117" customWidth="1"/>
    <col min="12039" max="12039" width="12.42578125" style="117" customWidth="1"/>
    <col min="12040" max="12040" width="0.85546875" style="117" customWidth="1"/>
    <col min="12041" max="12041" width="13.7109375" style="117" customWidth="1"/>
    <col min="12042" max="12286" width="11.42578125" style="117"/>
    <col min="12287" max="12287" width="7.85546875" style="117" customWidth="1"/>
    <col min="12288" max="12288" width="24.5703125" style="117" customWidth="1"/>
    <col min="12289" max="12289" width="3.7109375" style="117" customWidth="1"/>
    <col min="12290" max="12290" width="4.85546875" style="117" customWidth="1"/>
    <col min="12291" max="12291" width="0.85546875" style="117" customWidth="1"/>
    <col min="12292" max="12292" width="9" style="117" customWidth="1"/>
    <col min="12293" max="12293" width="10" style="117" customWidth="1"/>
    <col min="12294" max="12294" width="0.85546875" style="117" customWidth="1"/>
    <col min="12295" max="12295" width="12.42578125" style="117" customWidth="1"/>
    <col min="12296" max="12296" width="0.85546875" style="117" customWidth="1"/>
    <col min="12297" max="12297" width="13.7109375" style="117" customWidth="1"/>
    <col min="12298" max="12542" width="11.42578125" style="117"/>
    <col min="12543" max="12543" width="7.85546875" style="117" customWidth="1"/>
    <col min="12544" max="12544" width="24.5703125" style="117" customWidth="1"/>
    <col min="12545" max="12545" width="3.7109375" style="117" customWidth="1"/>
    <col min="12546" max="12546" width="4.85546875" style="117" customWidth="1"/>
    <col min="12547" max="12547" width="0.85546875" style="117" customWidth="1"/>
    <col min="12548" max="12548" width="9" style="117" customWidth="1"/>
    <col min="12549" max="12549" width="10" style="117" customWidth="1"/>
    <col min="12550" max="12550" width="0.85546875" style="117" customWidth="1"/>
    <col min="12551" max="12551" width="12.42578125" style="117" customWidth="1"/>
    <col min="12552" max="12552" width="0.85546875" style="117" customWidth="1"/>
    <col min="12553" max="12553" width="13.7109375" style="117" customWidth="1"/>
    <col min="12554" max="12798" width="11.42578125" style="117"/>
    <col min="12799" max="12799" width="7.85546875" style="117" customWidth="1"/>
    <col min="12800" max="12800" width="24.5703125" style="117" customWidth="1"/>
    <col min="12801" max="12801" width="3.7109375" style="117" customWidth="1"/>
    <col min="12802" max="12802" width="4.85546875" style="117" customWidth="1"/>
    <col min="12803" max="12803" width="0.85546875" style="117" customWidth="1"/>
    <col min="12804" max="12804" width="9" style="117" customWidth="1"/>
    <col min="12805" max="12805" width="10" style="117" customWidth="1"/>
    <col min="12806" max="12806" width="0.85546875" style="117" customWidth="1"/>
    <col min="12807" max="12807" width="12.42578125" style="117" customWidth="1"/>
    <col min="12808" max="12808" width="0.85546875" style="117" customWidth="1"/>
    <col min="12809" max="12809" width="13.7109375" style="117" customWidth="1"/>
    <col min="12810" max="13054" width="11.42578125" style="117"/>
    <col min="13055" max="13055" width="7.85546875" style="117" customWidth="1"/>
    <col min="13056" max="13056" width="24.5703125" style="117" customWidth="1"/>
    <col min="13057" max="13057" width="3.7109375" style="117" customWidth="1"/>
    <col min="13058" max="13058" width="4.85546875" style="117" customWidth="1"/>
    <col min="13059" max="13059" width="0.85546875" style="117" customWidth="1"/>
    <col min="13060" max="13060" width="9" style="117" customWidth="1"/>
    <col min="13061" max="13061" width="10" style="117" customWidth="1"/>
    <col min="13062" max="13062" width="0.85546875" style="117" customWidth="1"/>
    <col min="13063" max="13063" width="12.42578125" style="117" customWidth="1"/>
    <col min="13064" max="13064" width="0.85546875" style="117" customWidth="1"/>
    <col min="13065" max="13065" width="13.7109375" style="117" customWidth="1"/>
    <col min="13066" max="13310" width="11.42578125" style="117"/>
    <col min="13311" max="13311" width="7.85546875" style="117" customWidth="1"/>
    <col min="13312" max="13312" width="24.5703125" style="117" customWidth="1"/>
    <col min="13313" max="13313" width="3.7109375" style="117" customWidth="1"/>
    <col min="13314" max="13314" width="4.85546875" style="117" customWidth="1"/>
    <col min="13315" max="13315" width="0.85546875" style="117" customWidth="1"/>
    <col min="13316" max="13316" width="9" style="117" customWidth="1"/>
    <col min="13317" max="13317" width="10" style="117" customWidth="1"/>
    <col min="13318" max="13318" width="0.85546875" style="117" customWidth="1"/>
    <col min="13319" max="13319" width="12.42578125" style="117" customWidth="1"/>
    <col min="13320" max="13320" width="0.85546875" style="117" customWidth="1"/>
    <col min="13321" max="13321" width="13.7109375" style="117" customWidth="1"/>
    <col min="13322" max="13566" width="11.42578125" style="117"/>
    <col min="13567" max="13567" width="7.85546875" style="117" customWidth="1"/>
    <col min="13568" max="13568" width="24.5703125" style="117" customWidth="1"/>
    <col min="13569" max="13569" width="3.7109375" style="117" customWidth="1"/>
    <col min="13570" max="13570" width="4.85546875" style="117" customWidth="1"/>
    <col min="13571" max="13571" width="0.85546875" style="117" customWidth="1"/>
    <col min="13572" max="13572" width="9" style="117" customWidth="1"/>
    <col min="13573" max="13573" width="10" style="117" customWidth="1"/>
    <col min="13574" max="13574" width="0.85546875" style="117" customWidth="1"/>
    <col min="13575" max="13575" width="12.42578125" style="117" customWidth="1"/>
    <col min="13576" max="13576" width="0.85546875" style="117" customWidth="1"/>
    <col min="13577" max="13577" width="13.7109375" style="117" customWidth="1"/>
    <col min="13578" max="13822" width="11.42578125" style="117"/>
    <col min="13823" max="13823" width="7.85546875" style="117" customWidth="1"/>
    <col min="13824" max="13824" width="24.5703125" style="117" customWidth="1"/>
    <col min="13825" max="13825" width="3.7109375" style="117" customWidth="1"/>
    <col min="13826" max="13826" width="4.85546875" style="117" customWidth="1"/>
    <col min="13827" max="13827" width="0.85546875" style="117" customWidth="1"/>
    <col min="13828" max="13828" width="9" style="117" customWidth="1"/>
    <col min="13829" max="13829" width="10" style="117" customWidth="1"/>
    <col min="13830" max="13830" width="0.85546875" style="117" customWidth="1"/>
    <col min="13831" max="13831" width="12.42578125" style="117" customWidth="1"/>
    <col min="13832" max="13832" width="0.85546875" style="117" customWidth="1"/>
    <col min="13833" max="13833" width="13.7109375" style="117" customWidth="1"/>
    <col min="13834" max="14078" width="11.42578125" style="117"/>
    <col min="14079" max="14079" width="7.85546875" style="117" customWidth="1"/>
    <col min="14080" max="14080" width="24.5703125" style="117" customWidth="1"/>
    <col min="14081" max="14081" width="3.7109375" style="117" customWidth="1"/>
    <col min="14082" max="14082" width="4.85546875" style="117" customWidth="1"/>
    <col min="14083" max="14083" width="0.85546875" style="117" customWidth="1"/>
    <col min="14084" max="14084" width="9" style="117" customWidth="1"/>
    <col min="14085" max="14085" width="10" style="117" customWidth="1"/>
    <col min="14086" max="14086" width="0.85546875" style="117" customWidth="1"/>
    <col min="14087" max="14087" width="12.42578125" style="117" customWidth="1"/>
    <col min="14088" max="14088" width="0.85546875" style="117" customWidth="1"/>
    <col min="14089" max="14089" width="13.7109375" style="117" customWidth="1"/>
    <col min="14090" max="14334" width="11.42578125" style="117"/>
    <col min="14335" max="14335" width="7.85546875" style="117" customWidth="1"/>
    <col min="14336" max="14336" width="24.5703125" style="117" customWidth="1"/>
    <col min="14337" max="14337" width="3.7109375" style="117" customWidth="1"/>
    <col min="14338" max="14338" width="4.85546875" style="117" customWidth="1"/>
    <col min="14339" max="14339" width="0.85546875" style="117" customWidth="1"/>
    <col min="14340" max="14340" width="9" style="117" customWidth="1"/>
    <col min="14341" max="14341" width="10" style="117" customWidth="1"/>
    <col min="14342" max="14342" width="0.85546875" style="117" customWidth="1"/>
    <col min="14343" max="14343" width="12.42578125" style="117" customWidth="1"/>
    <col min="14344" max="14344" width="0.85546875" style="117" customWidth="1"/>
    <col min="14345" max="14345" width="13.7109375" style="117" customWidth="1"/>
    <col min="14346" max="14590" width="11.42578125" style="117"/>
    <col min="14591" max="14591" width="7.85546875" style="117" customWidth="1"/>
    <col min="14592" max="14592" width="24.5703125" style="117" customWidth="1"/>
    <col min="14593" max="14593" width="3.7109375" style="117" customWidth="1"/>
    <col min="14594" max="14594" width="4.85546875" style="117" customWidth="1"/>
    <col min="14595" max="14595" width="0.85546875" style="117" customWidth="1"/>
    <col min="14596" max="14596" width="9" style="117" customWidth="1"/>
    <col min="14597" max="14597" width="10" style="117" customWidth="1"/>
    <col min="14598" max="14598" width="0.85546875" style="117" customWidth="1"/>
    <col min="14599" max="14599" width="12.42578125" style="117" customWidth="1"/>
    <col min="14600" max="14600" width="0.85546875" style="117" customWidth="1"/>
    <col min="14601" max="14601" width="13.7109375" style="117" customWidth="1"/>
    <col min="14602" max="14846" width="11.42578125" style="117"/>
    <col min="14847" max="14847" width="7.85546875" style="117" customWidth="1"/>
    <col min="14848" max="14848" width="24.5703125" style="117" customWidth="1"/>
    <col min="14849" max="14849" width="3.7109375" style="117" customWidth="1"/>
    <col min="14850" max="14850" width="4.85546875" style="117" customWidth="1"/>
    <col min="14851" max="14851" width="0.85546875" style="117" customWidth="1"/>
    <col min="14852" max="14852" width="9" style="117" customWidth="1"/>
    <col min="14853" max="14853" width="10" style="117" customWidth="1"/>
    <col min="14854" max="14854" width="0.85546875" style="117" customWidth="1"/>
    <col min="14855" max="14855" width="12.42578125" style="117" customWidth="1"/>
    <col min="14856" max="14856" width="0.85546875" style="117" customWidth="1"/>
    <col min="14857" max="14857" width="13.7109375" style="117" customWidth="1"/>
    <col min="14858" max="15102" width="11.42578125" style="117"/>
    <col min="15103" max="15103" width="7.85546875" style="117" customWidth="1"/>
    <col min="15104" max="15104" width="24.5703125" style="117" customWidth="1"/>
    <col min="15105" max="15105" width="3.7109375" style="117" customWidth="1"/>
    <col min="15106" max="15106" width="4.85546875" style="117" customWidth="1"/>
    <col min="15107" max="15107" width="0.85546875" style="117" customWidth="1"/>
    <col min="15108" max="15108" width="9" style="117" customWidth="1"/>
    <col min="15109" max="15109" width="10" style="117" customWidth="1"/>
    <col min="15110" max="15110" width="0.85546875" style="117" customWidth="1"/>
    <col min="15111" max="15111" width="12.42578125" style="117" customWidth="1"/>
    <col min="15112" max="15112" width="0.85546875" style="117" customWidth="1"/>
    <col min="15113" max="15113" width="13.7109375" style="117" customWidth="1"/>
    <col min="15114" max="15358" width="11.42578125" style="117"/>
    <col min="15359" max="15359" width="7.85546875" style="117" customWidth="1"/>
    <col min="15360" max="15360" width="24.5703125" style="117" customWidth="1"/>
    <col min="15361" max="15361" width="3.7109375" style="117" customWidth="1"/>
    <col min="15362" max="15362" width="4.85546875" style="117" customWidth="1"/>
    <col min="15363" max="15363" width="0.85546875" style="117" customWidth="1"/>
    <col min="15364" max="15364" width="9" style="117" customWidth="1"/>
    <col min="15365" max="15365" width="10" style="117" customWidth="1"/>
    <col min="15366" max="15366" width="0.85546875" style="117" customWidth="1"/>
    <col min="15367" max="15367" width="12.42578125" style="117" customWidth="1"/>
    <col min="15368" max="15368" width="0.85546875" style="117" customWidth="1"/>
    <col min="15369" max="15369" width="13.7109375" style="117" customWidth="1"/>
    <col min="15370" max="15614" width="11.42578125" style="117"/>
    <col min="15615" max="15615" width="7.85546875" style="117" customWidth="1"/>
    <col min="15616" max="15616" width="24.5703125" style="117" customWidth="1"/>
    <col min="15617" max="15617" width="3.7109375" style="117" customWidth="1"/>
    <col min="15618" max="15618" width="4.85546875" style="117" customWidth="1"/>
    <col min="15619" max="15619" width="0.85546875" style="117" customWidth="1"/>
    <col min="15620" max="15620" width="9" style="117" customWidth="1"/>
    <col min="15621" max="15621" width="10" style="117" customWidth="1"/>
    <col min="15622" max="15622" width="0.85546875" style="117" customWidth="1"/>
    <col min="15623" max="15623" width="12.42578125" style="117" customWidth="1"/>
    <col min="15624" max="15624" width="0.85546875" style="117" customWidth="1"/>
    <col min="15625" max="15625" width="13.7109375" style="117" customWidth="1"/>
    <col min="15626" max="15870" width="11.42578125" style="117"/>
    <col min="15871" max="15871" width="7.85546875" style="117" customWidth="1"/>
    <col min="15872" max="15872" width="24.5703125" style="117" customWidth="1"/>
    <col min="15873" max="15873" width="3.7109375" style="117" customWidth="1"/>
    <col min="15874" max="15874" width="4.85546875" style="117" customWidth="1"/>
    <col min="15875" max="15875" width="0.85546875" style="117" customWidth="1"/>
    <col min="15876" max="15876" width="9" style="117" customWidth="1"/>
    <col min="15877" max="15877" width="10" style="117" customWidth="1"/>
    <col min="15878" max="15878" width="0.85546875" style="117" customWidth="1"/>
    <col min="15879" max="15879" width="12.42578125" style="117" customWidth="1"/>
    <col min="15880" max="15880" width="0.85546875" style="117" customWidth="1"/>
    <col min="15881" max="15881" width="13.7109375" style="117" customWidth="1"/>
    <col min="15882" max="16126" width="11.42578125" style="117"/>
    <col min="16127" max="16127" width="7.85546875" style="117" customWidth="1"/>
    <col min="16128" max="16128" width="24.5703125" style="117" customWidth="1"/>
    <col min="16129" max="16129" width="3.7109375" style="117" customWidth="1"/>
    <col min="16130" max="16130" width="4.85546875" style="117" customWidth="1"/>
    <col min="16131" max="16131" width="0.85546875" style="117" customWidth="1"/>
    <col min="16132" max="16132" width="9" style="117" customWidth="1"/>
    <col min="16133" max="16133" width="10" style="117" customWidth="1"/>
    <col min="16134" max="16134" width="0.85546875" style="117" customWidth="1"/>
    <col min="16135" max="16135" width="12.42578125" style="117" customWidth="1"/>
    <col min="16136" max="16136" width="0.85546875" style="117" customWidth="1"/>
    <col min="16137" max="16137" width="13.7109375" style="117" customWidth="1"/>
    <col min="16138" max="16384" width="11.42578125" style="117"/>
  </cols>
  <sheetData>
    <row r="1" spans="1:14" x14ac:dyDescent="0.25">
      <c r="A1" s="11"/>
    </row>
    <row r="2" spans="1:14" x14ac:dyDescent="0.25">
      <c r="D2" s="118"/>
    </row>
    <row r="3" spans="1:14" s="143" customFormat="1" ht="39.75" customHeight="1" x14ac:dyDescent="0.25">
      <c r="A3" s="283" t="s">
        <v>503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6" spans="1:14" ht="15.75" customHeight="1" x14ac:dyDescent="0.25">
      <c r="E6" s="280" t="s">
        <v>260</v>
      </c>
      <c r="F6" s="280"/>
      <c r="G6" s="280"/>
      <c r="H6" s="280"/>
      <c r="I6" s="280"/>
      <c r="J6" s="280"/>
      <c r="K6" s="280"/>
      <c r="L6" s="280"/>
      <c r="M6" s="280"/>
      <c r="N6" s="280"/>
    </row>
    <row r="7" spans="1:14" s="147" customFormat="1" ht="25.5" x14ac:dyDescent="0.25">
      <c r="A7" s="8" t="s">
        <v>261</v>
      </c>
      <c r="B7" s="8" t="s">
        <v>262</v>
      </c>
      <c r="C7" s="8" t="s">
        <v>263</v>
      </c>
      <c r="D7" s="159" t="s">
        <v>264</v>
      </c>
      <c r="E7" s="8" t="s">
        <v>12</v>
      </c>
      <c r="F7" s="8" t="s">
        <v>3</v>
      </c>
      <c r="G7" s="242" t="s">
        <v>13</v>
      </c>
      <c r="H7" s="8" t="s">
        <v>14</v>
      </c>
      <c r="I7" s="122" t="s">
        <v>15</v>
      </c>
      <c r="J7" s="8" t="s">
        <v>305</v>
      </c>
      <c r="K7" s="266" t="s">
        <v>306</v>
      </c>
      <c r="L7" s="266" t="s">
        <v>307</v>
      </c>
      <c r="M7" s="266" t="s">
        <v>308</v>
      </c>
      <c r="N7" s="266" t="s">
        <v>309</v>
      </c>
    </row>
    <row r="8" spans="1:14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8"/>
      <c r="K8" s="266"/>
      <c r="L8" s="266"/>
      <c r="M8" s="266"/>
      <c r="N8" s="266"/>
    </row>
    <row r="9" spans="1:14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8"/>
      <c r="K9" s="266"/>
      <c r="L9" s="266"/>
      <c r="M9" s="266"/>
      <c r="N9" s="266"/>
    </row>
    <row r="10" spans="1:14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8"/>
      <c r="K10" s="266"/>
      <c r="L10" s="266"/>
      <c r="M10" s="266"/>
      <c r="N10" s="266"/>
    </row>
    <row r="11" spans="1:14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8"/>
      <c r="K11" s="266"/>
      <c r="L11" s="266"/>
      <c r="M11" s="266"/>
      <c r="N11" s="266"/>
    </row>
    <row r="12" spans="1:14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8"/>
      <c r="K12" s="266"/>
      <c r="L12" s="266"/>
      <c r="M12" s="266"/>
      <c r="N12" s="266"/>
    </row>
    <row r="13" spans="1:14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241"/>
      <c r="K13" s="226"/>
      <c r="L13" s="226"/>
      <c r="M13" s="226"/>
      <c r="N13" s="226"/>
    </row>
    <row r="14" spans="1:14" x14ac:dyDescent="0.25">
      <c r="B14" s="138"/>
      <c r="G14" s="151"/>
      <c r="H14" s="151"/>
      <c r="I14" s="151"/>
    </row>
    <row r="15" spans="1:14" x14ac:dyDescent="0.25">
      <c r="E15" s="280" t="s">
        <v>260</v>
      </c>
      <c r="F15" s="280"/>
      <c r="G15" s="280"/>
      <c r="H15" s="280"/>
      <c r="I15" s="280"/>
      <c r="J15" s="280"/>
      <c r="K15" s="280"/>
      <c r="L15" s="280"/>
      <c r="M15" s="280"/>
      <c r="N15" s="280"/>
    </row>
    <row r="16" spans="1:14" ht="25.5" x14ac:dyDescent="0.25">
      <c r="D16" s="159" t="s">
        <v>264</v>
      </c>
      <c r="E16" s="8" t="s">
        <v>12</v>
      </c>
      <c r="F16" s="8" t="s">
        <v>3</v>
      </c>
      <c r="G16" s="8" t="s">
        <v>13</v>
      </c>
      <c r="H16" s="8" t="s">
        <v>14</v>
      </c>
      <c r="I16" s="122" t="s">
        <v>15</v>
      </c>
      <c r="J16" s="8" t="s">
        <v>305</v>
      </c>
      <c r="K16" s="266" t="s">
        <v>306</v>
      </c>
      <c r="L16" s="266" t="s">
        <v>307</v>
      </c>
      <c r="M16" s="266" t="s">
        <v>308</v>
      </c>
      <c r="N16" s="266" t="s">
        <v>309</v>
      </c>
    </row>
    <row r="17" spans="1:14" x14ac:dyDescent="0.25">
      <c r="B17" s="155" t="s">
        <v>276</v>
      </c>
      <c r="C17" s="22" t="s">
        <v>269</v>
      </c>
      <c r="D17" s="156">
        <f>SUMIF(C8:C12,C17,D8:D12)</f>
        <v>0</v>
      </c>
      <c r="E17" s="44">
        <f>SUMIF(C8:C12,C17,F8:F12)</f>
        <v>0</v>
      </c>
      <c r="F17" s="44">
        <f>SUMIF(C8:C12,C17,H8:H12)</f>
        <v>0</v>
      </c>
      <c r="G17" s="155"/>
      <c r="H17" s="210"/>
      <c r="I17" s="267"/>
      <c r="J17" s="210"/>
      <c r="K17" s="210"/>
      <c r="L17" s="210"/>
      <c r="M17" s="210"/>
      <c r="N17" s="210"/>
    </row>
    <row r="18" spans="1:14" x14ac:dyDescent="0.25">
      <c r="B18" s="155" t="s">
        <v>277</v>
      </c>
      <c r="C18" s="22" t="s">
        <v>272</v>
      </c>
      <c r="D18" s="156">
        <f>SUMIF(C8:C12,C18,D8:D12)</f>
        <v>0</v>
      </c>
      <c r="E18" s="44">
        <f>SUMIF(C8:C12,C18,F8:F12)</f>
        <v>0</v>
      </c>
      <c r="F18" s="44">
        <f>SUMIF(C8:C12,C18,H8:H12)</f>
        <v>0</v>
      </c>
      <c r="G18" s="155"/>
      <c r="H18" s="210"/>
      <c r="I18" s="267"/>
      <c r="J18" s="210"/>
      <c r="K18" s="210"/>
      <c r="L18" s="210"/>
      <c r="M18" s="210"/>
      <c r="N18" s="210"/>
    </row>
    <row r="19" spans="1:14" x14ac:dyDescent="0.25">
      <c r="A19" s="11"/>
      <c r="B19" s="24" t="s">
        <v>111</v>
      </c>
      <c r="C19" s="21"/>
      <c r="D19" s="157">
        <f>SUM(D17:D18)</f>
        <v>0</v>
      </c>
      <c r="E19" s="126">
        <f>SUM(E17:E18)</f>
        <v>0</v>
      </c>
      <c r="F19" s="126">
        <f>SUM(F17:F18)</f>
        <v>0</v>
      </c>
      <c r="G19" s="210"/>
      <c r="H19" s="210"/>
      <c r="I19" s="267"/>
      <c r="J19" s="210"/>
      <c r="K19" s="210"/>
      <c r="L19" s="210"/>
      <c r="M19" s="210"/>
      <c r="N19" s="210"/>
    </row>
    <row r="20" spans="1:14" x14ac:dyDescent="0.25">
      <c r="E20" s="151"/>
      <c r="F20" s="151"/>
      <c r="G20" s="163"/>
      <c r="H20" s="117"/>
      <c r="I20" s="152"/>
    </row>
    <row r="21" spans="1:14" s="120" customFormat="1" x14ac:dyDescent="0.25">
      <c r="A21" s="12"/>
      <c r="B21" s="11" t="s">
        <v>61</v>
      </c>
      <c r="C21" s="12"/>
      <c r="D21" s="138"/>
      <c r="E21" s="12"/>
      <c r="F21" s="12"/>
      <c r="I21" s="150"/>
    </row>
    <row r="22" spans="1:14" x14ac:dyDescent="0.25">
      <c r="B22" s="12" t="s">
        <v>267</v>
      </c>
      <c r="E22" s="139"/>
      <c r="F22" s="139"/>
      <c r="G22" s="151"/>
      <c r="H22" s="151"/>
      <c r="I22" s="151"/>
    </row>
    <row r="23" spans="1:14" ht="19.5" customHeight="1" x14ac:dyDescent="0.25">
      <c r="B23" s="12" t="s">
        <v>73</v>
      </c>
      <c r="E23" s="12">
        <v>12</v>
      </c>
      <c r="H23" s="117"/>
    </row>
    <row r="24" spans="1:14" x14ac:dyDescent="0.25">
      <c r="B24" s="12" t="s">
        <v>279</v>
      </c>
      <c r="E24" s="139"/>
      <c r="F24" s="139"/>
      <c r="H24" s="117"/>
      <c r="J24" s="152"/>
    </row>
    <row r="25" spans="1:14" x14ac:dyDescent="0.25">
      <c r="G25" s="152"/>
      <c r="H25" s="117"/>
      <c r="I25" s="117"/>
    </row>
    <row r="26" spans="1:14" s="120" customFormat="1" x14ac:dyDescent="0.25">
      <c r="A26" s="12"/>
      <c r="B26" s="12"/>
      <c r="C26" s="12"/>
      <c r="D26" s="138"/>
      <c r="E26" s="12"/>
      <c r="F26" s="12"/>
      <c r="G26" s="150"/>
    </row>
    <row r="27" spans="1:14" x14ac:dyDescent="0.25">
      <c r="G27" s="117"/>
      <c r="H27" s="117"/>
      <c r="I27" s="117"/>
    </row>
    <row r="28" spans="1:14" x14ac:dyDescent="0.25">
      <c r="I28" s="117"/>
    </row>
  </sheetData>
  <mergeCells count="3">
    <mergeCell ref="E15:N15"/>
    <mergeCell ref="E6:N6"/>
    <mergeCell ref="A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3:M39"/>
  <sheetViews>
    <sheetView zoomScale="91" zoomScaleNormal="91" workbookViewId="0">
      <selection activeCell="C11" sqref="C11"/>
    </sheetView>
  </sheetViews>
  <sheetFormatPr baseColWidth="10" defaultRowHeight="15.75" x14ac:dyDescent="0.25"/>
  <cols>
    <col min="1" max="1" width="11.42578125" style="10"/>
    <col min="2" max="2" width="52.42578125" style="10" customWidth="1"/>
    <col min="3" max="3" width="11.42578125" style="10"/>
    <col min="4" max="4" width="15" style="10" customWidth="1"/>
    <col min="5" max="8" width="14.140625" style="10" bestFit="1" customWidth="1"/>
    <col min="9" max="9" width="13.7109375" customWidth="1"/>
    <col min="10" max="10" width="14.28515625" customWidth="1"/>
    <col min="11" max="11" width="13.42578125" customWidth="1"/>
    <col min="12" max="12" width="14.42578125" customWidth="1"/>
    <col min="13" max="13" width="13.42578125" customWidth="1"/>
  </cols>
  <sheetData>
    <row r="3" spans="2:13" x14ac:dyDescent="0.25">
      <c r="B3" s="11"/>
      <c r="C3" s="12"/>
      <c r="D3" s="12"/>
      <c r="E3" s="12"/>
      <c r="F3" s="12"/>
      <c r="G3" s="12"/>
      <c r="H3" s="12"/>
    </row>
    <row r="4" spans="2:13" ht="21" x14ac:dyDescent="0.35">
      <c r="B4" s="273" t="s">
        <v>301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x14ac:dyDescent="0.25">
      <c r="B5" s="12"/>
      <c r="C5" s="12"/>
      <c r="D5" s="12"/>
      <c r="E5" s="12"/>
      <c r="F5" s="12"/>
      <c r="G5" s="12"/>
      <c r="H5" s="12"/>
    </row>
    <row r="6" spans="2:13" x14ac:dyDescent="0.25">
      <c r="B6" s="12"/>
      <c r="C6" s="12"/>
      <c r="D6" s="12"/>
      <c r="E6" s="12"/>
      <c r="F6" s="12"/>
      <c r="G6" s="12"/>
      <c r="H6" s="12"/>
    </row>
    <row r="7" spans="2:13" ht="31.5" x14ac:dyDescent="0.25">
      <c r="B7" s="1"/>
      <c r="C7" s="144" t="s">
        <v>1</v>
      </c>
      <c r="D7" s="144" t="s">
        <v>2</v>
      </c>
      <c r="E7" s="144" t="s">
        <v>302</v>
      </c>
      <c r="F7" s="144" t="s">
        <v>4</v>
      </c>
      <c r="G7" s="144" t="s">
        <v>5</v>
      </c>
      <c r="H7" s="144" t="s">
        <v>6</v>
      </c>
      <c r="I7" s="8" t="s">
        <v>305</v>
      </c>
      <c r="J7" s="8" t="s">
        <v>306</v>
      </c>
      <c r="K7" s="8" t="s">
        <v>307</v>
      </c>
      <c r="L7" s="8" t="s">
        <v>308</v>
      </c>
      <c r="M7" s="8" t="s">
        <v>309</v>
      </c>
    </row>
    <row r="8" spans="2:13" x14ac:dyDescent="0.25">
      <c r="B8" s="3" t="s">
        <v>7</v>
      </c>
      <c r="C8" s="122"/>
      <c r="D8" s="122"/>
      <c r="E8" s="122"/>
      <c r="F8" s="122"/>
      <c r="G8" s="122"/>
      <c r="H8" s="122"/>
      <c r="I8" s="5"/>
      <c r="J8" s="5"/>
      <c r="K8" s="5"/>
      <c r="L8" s="5"/>
      <c r="M8" s="5"/>
    </row>
    <row r="9" spans="2:13" x14ac:dyDescent="0.25">
      <c r="B9" s="3" t="s">
        <v>8</v>
      </c>
      <c r="C9" s="122"/>
      <c r="D9" s="122"/>
      <c r="E9" s="122"/>
      <c r="F9" s="122"/>
      <c r="G9" s="122"/>
      <c r="H9" s="122"/>
      <c r="I9" s="5"/>
      <c r="J9" s="5"/>
      <c r="K9" s="5"/>
      <c r="L9" s="5"/>
      <c r="M9" s="5"/>
    </row>
    <row r="10" spans="2:13" x14ac:dyDescent="0.25">
      <c r="B10" s="155" t="s">
        <v>9</v>
      </c>
      <c r="C10" s="178">
        <v>1</v>
      </c>
      <c r="D10" s="178">
        <v>1</v>
      </c>
      <c r="E10" s="178">
        <v>1</v>
      </c>
      <c r="F10" s="178">
        <v>1</v>
      </c>
      <c r="G10" s="178">
        <v>1</v>
      </c>
      <c r="H10" s="178">
        <v>1</v>
      </c>
      <c r="I10" s="178">
        <v>1</v>
      </c>
      <c r="J10" s="178">
        <v>1</v>
      </c>
      <c r="K10" s="178">
        <v>1</v>
      </c>
      <c r="L10" s="178">
        <v>1</v>
      </c>
      <c r="M10" s="178">
        <v>1</v>
      </c>
    </row>
    <row r="11" spans="2:13" x14ac:dyDescent="0.25">
      <c r="B11" s="4" t="s">
        <v>65</v>
      </c>
      <c r="C11" s="268">
        <f>'C1'!C9</f>
        <v>16</v>
      </c>
      <c r="D11" s="178"/>
      <c r="E11" s="178"/>
      <c r="F11" s="178"/>
      <c r="G11" s="178"/>
      <c r="H11" s="178"/>
      <c r="I11" s="5"/>
      <c r="J11" s="5"/>
      <c r="K11" s="5"/>
      <c r="L11" s="5"/>
      <c r="M11" s="5"/>
    </row>
    <row r="12" spans="2:13" x14ac:dyDescent="0.25">
      <c r="B12" s="4" t="s">
        <v>66</v>
      </c>
      <c r="C12" s="268">
        <f>'C1'!C10</f>
        <v>6</v>
      </c>
      <c r="D12" s="178"/>
      <c r="E12" s="178"/>
      <c r="F12" s="178"/>
      <c r="G12" s="178"/>
      <c r="H12" s="178"/>
      <c r="I12" s="5"/>
      <c r="J12" s="5"/>
      <c r="K12" s="5"/>
      <c r="L12" s="5"/>
      <c r="M12" s="5"/>
    </row>
    <row r="13" spans="2:13" x14ac:dyDescent="0.25">
      <c r="B13" s="4" t="s">
        <v>92</v>
      </c>
      <c r="C13" s="268">
        <f>'C1'!C11</f>
        <v>60</v>
      </c>
      <c r="D13" s="178"/>
      <c r="E13" s="178"/>
      <c r="F13" s="178"/>
      <c r="G13" s="178"/>
      <c r="H13" s="178"/>
      <c r="I13" s="5"/>
      <c r="J13" s="5"/>
      <c r="K13" s="5"/>
      <c r="L13" s="5"/>
      <c r="M13" s="5"/>
    </row>
    <row r="14" spans="2:13" x14ac:dyDescent="0.25">
      <c r="B14" s="4" t="s">
        <v>93</v>
      </c>
      <c r="C14" s="268">
        <f>'C1'!C12</f>
        <v>60</v>
      </c>
      <c r="D14" s="178"/>
      <c r="E14" s="178"/>
      <c r="F14" s="178"/>
      <c r="G14" s="178"/>
      <c r="H14" s="178"/>
      <c r="I14" s="5"/>
      <c r="J14" s="5"/>
      <c r="K14" s="5"/>
      <c r="L14" s="5"/>
      <c r="M14" s="5"/>
    </row>
    <row r="15" spans="2:13" x14ac:dyDescent="0.25">
      <c r="B15" s="4" t="s">
        <v>67</v>
      </c>
      <c r="C15" s="268">
        <f>'C1'!C13</f>
        <v>8</v>
      </c>
      <c r="D15" s="178"/>
      <c r="E15" s="178"/>
      <c r="F15" s="178"/>
      <c r="G15" s="178"/>
      <c r="H15" s="178"/>
      <c r="I15" s="5"/>
      <c r="J15" s="5"/>
      <c r="K15" s="5"/>
      <c r="L15" s="5"/>
      <c r="M15" s="5"/>
    </row>
    <row r="16" spans="2:13" x14ac:dyDescent="0.25">
      <c r="B16" s="155"/>
      <c r="C16" s="153"/>
      <c r="D16" s="153"/>
      <c r="E16" s="153"/>
      <c r="F16" s="153"/>
      <c r="G16" s="153"/>
      <c r="H16" s="153"/>
      <c r="I16" s="5"/>
      <c r="J16" s="5"/>
      <c r="K16" s="5"/>
      <c r="L16" s="5"/>
      <c r="M16" s="5"/>
    </row>
    <row r="17" spans="2:13" x14ac:dyDescent="0.25">
      <c r="B17" s="155"/>
      <c r="C17" s="153"/>
      <c r="D17" s="153"/>
      <c r="E17" s="153"/>
      <c r="F17" s="153"/>
      <c r="G17" s="153"/>
      <c r="H17" s="153"/>
      <c r="I17" s="5"/>
      <c r="J17" s="5"/>
      <c r="K17" s="5"/>
      <c r="L17" s="5"/>
      <c r="M17" s="5"/>
    </row>
    <row r="18" spans="2:13" x14ac:dyDescent="0.25">
      <c r="B18" s="21" t="s">
        <v>10</v>
      </c>
      <c r="C18" s="122"/>
      <c r="D18" s="122"/>
      <c r="E18" s="122"/>
      <c r="F18" s="122"/>
      <c r="G18" s="122"/>
      <c r="H18" s="122"/>
      <c r="I18" s="5"/>
      <c r="J18" s="5"/>
      <c r="K18" s="5"/>
      <c r="L18" s="5"/>
      <c r="M18" s="5"/>
    </row>
    <row r="19" spans="2:13" x14ac:dyDescent="0.25">
      <c r="B19" s="155" t="s">
        <v>9</v>
      </c>
      <c r="C19" s="123">
        <v>0.2853</v>
      </c>
      <c r="D19" s="123">
        <v>0.2853</v>
      </c>
      <c r="E19" s="123">
        <v>1</v>
      </c>
      <c r="F19" s="123">
        <v>1</v>
      </c>
      <c r="G19" s="123">
        <v>1</v>
      </c>
      <c r="H19" s="123">
        <v>1</v>
      </c>
      <c r="I19" s="5"/>
      <c r="J19" s="5"/>
      <c r="K19" s="183"/>
      <c r="L19" s="5"/>
      <c r="M19" s="5"/>
    </row>
    <row r="20" spans="2:13" x14ac:dyDescent="0.25">
      <c r="B20" s="155"/>
      <c r="C20" s="17"/>
      <c r="D20" s="153">
        <f>D16*D19</f>
        <v>0</v>
      </c>
      <c r="E20" s="153">
        <f t="shared" ref="E20:H20" si="0">E16*E19</f>
        <v>0</v>
      </c>
      <c r="F20" s="153">
        <f>F16*F19</f>
        <v>0</v>
      </c>
      <c r="G20" s="153">
        <f t="shared" si="0"/>
        <v>0</v>
      </c>
      <c r="H20" s="153">
        <f t="shared" si="0"/>
        <v>0</v>
      </c>
      <c r="I20" s="5"/>
      <c r="J20" s="5"/>
      <c r="K20" s="5"/>
      <c r="L20" s="5"/>
      <c r="M20" s="5"/>
    </row>
    <row r="21" spans="2:13" x14ac:dyDescent="0.25">
      <c r="B21" s="155"/>
      <c r="C21" s="17"/>
      <c r="D21" s="153">
        <f>D20*12</f>
        <v>0</v>
      </c>
      <c r="E21" s="153">
        <f>E20*12</f>
        <v>0</v>
      </c>
      <c r="F21" s="153">
        <f t="shared" ref="F21:H21" si="1">F20*12</f>
        <v>0</v>
      </c>
      <c r="G21" s="153">
        <f t="shared" si="1"/>
        <v>0</v>
      </c>
      <c r="H21" s="153">
        <f t="shared" si="1"/>
        <v>0</v>
      </c>
      <c r="I21" s="5"/>
      <c r="J21" s="5"/>
      <c r="K21" s="5"/>
      <c r="L21" s="5"/>
      <c r="M21" s="5"/>
    </row>
    <row r="22" spans="2:13" x14ac:dyDescent="0.25">
      <c r="B22" s="21" t="s">
        <v>310</v>
      </c>
      <c r="C22" s="122"/>
      <c r="D22" s="154">
        <f>D21</f>
        <v>0</v>
      </c>
      <c r="E22" s="154">
        <f t="shared" ref="E22:H22" si="2">E21</f>
        <v>0</v>
      </c>
      <c r="F22" s="154">
        <f t="shared" si="2"/>
        <v>0</v>
      </c>
      <c r="G22" s="154">
        <f t="shared" si="2"/>
        <v>0</v>
      </c>
      <c r="H22" s="154">
        <f t="shared" si="2"/>
        <v>0</v>
      </c>
      <c r="I22" s="5"/>
      <c r="J22" s="5"/>
      <c r="K22" s="5"/>
      <c r="L22" s="5"/>
      <c r="M22" s="5"/>
    </row>
    <row r="23" spans="2:13" x14ac:dyDescent="0.25">
      <c r="B23" s="155"/>
      <c r="C23" s="17"/>
      <c r="D23" s="17"/>
      <c r="E23" s="17"/>
      <c r="F23" s="17"/>
      <c r="G23" s="17"/>
      <c r="H23" s="17"/>
      <c r="I23" s="5"/>
      <c r="J23" s="5"/>
      <c r="K23" s="5"/>
      <c r="L23" s="5"/>
      <c r="M23" s="5"/>
    </row>
    <row r="24" spans="2:13" x14ac:dyDescent="0.25">
      <c r="B24" s="21" t="s">
        <v>311</v>
      </c>
      <c r="C24" s="122"/>
      <c r="D24" s="154">
        <f>D22</f>
        <v>0</v>
      </c>
      <c r="E24" s="154">
        <f>E22</f>
        <v>0</v>
      </c>
      <c r="F24" s="154">
        <f t="shared" ref="F24:H24" si="3">F22</f>
        <v>0</v>
      </c>
      <c r="G24" s="154">
        <f t="shared" si="3"/>
        <v>0</v>
      </c>
      <c r="H24" s="154">
        <f t="shared" si="3"/>
        <v>0</v>
      </c>
      <c r="I24" s="5"/>
      <c r="J24" s="5"/>
      <c r="K24" s="5"/>
      <c r="L24" s="5"/>
      <c r="M24" s="5"/>
    </row>
    <row r="25" spans="2:13" x14ac:dyDescent="0.25">
      <c r="B25" s="21" t="s">
        <v>331</v>
      </c>
      <c r="C25" s="122"/>
      <c r="D25" s="126">
        <f>([2]C6A!H43+[2]C4!D21+[2]C5!D42+[2]C9!C21)/[2]C7!D19</f>
        <v>4359.1885273456737</v>
      </c>
      <c r="E25" s="126">
        <f>([2]C6B!H44+[2]C4!E21+[2]C5!D43+[2]C9!D21)/[2]C7!E19</f>
        <v>2041.9643690815585</v>
      </c>
      <c r="F25" s="126">
        <f>([2]C6C!H44+[2]C9!E21+[2]C4!F21+[2]C5!D44)/[2]C7!F19</f>
        <v>2114.2778860234785</v>
      </c>
      <c r="G25" s="126">
        <f>([2]C6D!H44+[2]C9!F21+[2]C4!G21+[2]C5!D45)/[2]C7!G19</f>
        <v>2363.9585386451276</v>
      </c>
      <c r="H25" s="126">
        <f>([2]C6E!H44+[2]C4!H21+[2]C5!D46+[2]C9!G21)/[2]C7!H19</f>
        <v>2667.0741049924527</v>
      </c>
      <c r="I25" s="5"/>
      <c r="J25" s="5"/>
      <c r="K25" s="5"/>
      <c r="L25" s="5"/>
      <c r="M25" s="5"/>
    </row>
    <row r="26" spans="2:13" x14ac:dyDescent="0.25">
      <c r="B26" s="21" t="s">
        <v>312</v>
      </c>
      <c r="C26" s="122"/>
      <c r="D26" s="126">
        <f>D25*D24</f>
        <v>0</v>
      </c>
      <c r="E26" s="126">
        <f>E25*E24</f>
        <v>0</v>
      </c>
      <c r="F26" s="126">
        <f t="shared" ref="F26:H26" si="4">F25*F24</f>
        <v>0</v>
      </c>
      <c r="G26" s="126">
        <f>G25*G24</f>
        <v>0</v>
      </c>
      <c r="H26" s="126">
        <f t="shared" si="4"/>
        <v>0</v>
      </c>
      <c r="I26" s="5"/>
      <c r="J26" s="5"/>
      <c r="K26" s="5"/>
      <c r="L26" s="5"/>
      <c r="M26" s="5"/>
    </row>
    <row r="27" spans="2:13" x14ac:dyDescent="0.25">
      <c r="B27" s="155"/>
      <c r="C27" s="155"/>
      <c r="D27" s="155"/>
      <c r="E27" s="155"/>
      <c r="F27" s="155"/>
      <c r="G27" s="155"/>
      <c r="H27" s="155"/>
      <c r="I27" s="5"/>
      <c r="J27" s="184"/>
      <c r="K27" s="184"/>
      <c r="L27" s="5"/>
      <c r="M27" s="5"/>
    </row>
    <row r="28" spans="2:13" x14ac:dyDescent="0.25">
      <c r="B28" s="12"/>
      <c r="C28" s="12"/>
      <c r="D28" s="12"/>
      <c r="E28" s="12"/>
      <c r="F28" s="12"/>
      <c r="G28" s="12"/>
      <c r="H28" s="12"/>
      <c r="J28" s="71"/>
      <c r="K28" s="72"/>
    </row>
    <row r="29" spans="2:13" x14ac:dyDescent="0.25">
      <c r="B29" s="11" t="s">
        <v>25</v>
      </c>
      <c r="C29" s="12"/>
      <c r="D29" s="124"/>
      <c r="E29" s="124"/>
      <c r="F29" s="124"/>
      <c r="G29" s="124"/>
      <c r="H29" s="124"/>
    </row>
    <row r="30" spans="2:13" x14ac:dyDescent="0.25">
      <c r="B30" s="12"/>
      <c r="C30" s="12"/>
      <c r="D30" s="12"/>
      <c r="E30" s="12"/>
      <c r="F30" s="12"/>
      <c r="G30" s="12"/>
      <c r="H30" s="12"/>
    </row>
    <row r="31" spans="2:13" x14ac:dyDescent="0.25">
      <c r="B31" s="12" t="s">
        <v>68</v>
      </c>
      <c r="C31" s="179">
        <v>1</v>
      </c>
      <c r="D31" s="12" t="s">
        <v>77</v>
      </c>
      <c r="E31" s="12"/>
      <c r="F31" s="12"/>
      <c r="G31" s="12"/>
      <c r="H31"/>
    </row>
    <row r="32" spans="2:13" x14ac:dyDescent="0.25">
      <c r="B32" s="12" t="s">
        <v>303</v>
      </c>
      <c r="C32" s="180">
        <v>340</v>
      </c>
      <c r="D32" s="12" t="s">
        <v>313</v>
      </c>
      <c r="E32" s="12"/>
      <c r="F32" s="12"/>
      <c r="G32" s="12"/>
      <c r="H32"/>
    </row>
    <row r="33" spans="2:8" x14ac:dyDescent="0.25">
      <c r="B33" s="12" t="s">
        <v>69</v>
      </c>
      <c r="C33" s="181">
        <v>0.2853</v>
      </c>
      <c r="D33" s="12" t="s">
        <v>78</v>
      </c>
      <c r="E33" s="12"/>
      <c r="F33" s="12"/>
      <c r="G33" s="12"/>
      <c r="H33"/>
    </row>
    <row r="34" spans="2:8" x14ac:dyDescent="0.25">
      <c r="B34" s="12" t="s">
        <v>70</v>
      </c>
      <c r="C34" s="179">
        <v>1</v>
      </c>
      <c r="D34" s="12" t="s">
        <v>79</v>
      </c>
      <c r="E34" s="12"/>
      <c r="F34" s="12"/>
      <c r="G34" s="12"/>
      <c r="H34"/>
    </row>
    <row r="35" spans="2:8" x14ac:dyDescent="0.25">
      <c r="B35" s="12" t="s">
        <v>71</v>
      </c>
      <c r="C35" s="137">
        <v>1</v>
      </c>
      <c r="D35" s="12" t="s">
        <v>304</v>
      </c>
      <c r="E35" s="12"/>
      <c r="F35" s="12"/>
      <c r="G35" s="12"/>
      <c r="H35"/>
    </row>
    <row r="36" spans="2:8" x14ac:dyDescent="0.25">
      <c r="B36" s="12" t="s">
        <v>72</v>
      </c>
      <c r="C36" s="137">
        <v>22</v>
      </c>
      <c r="D36" s="12" t="s">
        <v>80</v>
      </c>
      <c r="E36" s="12"/>
      <c r="F36" s="12"/>
      <c r="G36" s="12"/>
      <c r="H36"/>
    </row>
    <row r="37" spans="2:8" x14ac:dyDescent="0.25">
      <c r="B37" s="12" t="s">
        <v>73</v>
      </c>
      <c r="C37" s="137">
        <v>12</v>
      </c>
      <c r="D37" s="12" t="s">
        <v>81</v>
      </c>
      <c r="E37" s="12"/>
      <c r="F37" s="12"/>
      <c r="G37" s="12"/>
      <c r="H37"/>
    </row>
    <row r="38" spans="2:8" x14ac:dyDescent="0.25">
      <c r="B38" s="12" t="s">
        <v>74</v>
      </c>
      <c r="C38" s="137">
        <v>360</v>
      </c>
      <c r="D38" s="12" t="s">
        <v>82</v>
      </c>
      <c r="E38" s="12"/>
      <c r="F38" s="12"/>
      <c r="G38" s="12"/>
      <c r="H38"/>
    </row>
    <row r="39" spans="2:8" x14ac:dyDescent="0.25">
      <c r="C39" s="182"/>
    </row>
  </sheetData>
  <mergeCells count="1">
    <mergeCell ref="B4:M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3:M42"/>
  <sheetViews>
    <sheetView zoomScale="84" zoomScaleNormal="84" workbookViewId="0">
      <selection activeCell="B4" sqref="B4:M4"/>
    </sheetView>
  </sheetViews>
  <sheetFormatPr baseColWidth="10" defaultRowHeight="15.75" x14ac:dyDescent="0.25"/>
  <cols>
    <col min="1" max="1" width="11.42578125" style="10"/>
    <col min="2" max="2" width="52.42578125" style="10" customWidth="1"/>
    <col min="3" max="3" width="11.42578125" style="10"/>
    <col min="4" max="4" width="17.28515625" style="10" customWidth="1"/>
    <col min="5" max="5" width="14.85546875" style="10" customWidth="1"/>
    <col min="6" max="6" width="15.85546875" style="10" customWidth="1"/>
    <col min="7" max="8" width="15.28515625" style="10" bestFit="1" customWidth="1"/>
    <col min="9" max="9" width="18.5703125" customWidth="1"/>
    <col min="10" max="10" width="15" customWidth="1"/>
    <col min="11" max="11" width="13.140625" customWidth="1"/>
    <col min="12" max="12" width="13.28515625" customWidth="1"/>
    <col min="13" max="13" width="12.140625" customWidth="1"/>
  </cols>
  <sheetData>
    <row r="3" spans="2:13" x14ac:dyDescent="0.25">
      <c r="B3" s="11"/>
      <c r="C3" s="12"/>
      <c r="D3" s="12"/>
      <c r="E3" s="12"/>
      <c r="F3" s="12"/>
      <c r="G3" s="12"/>
      <c r="H3" s="12"/>
    </row>
    <row r="4" spans="2:13" ht="21" x14ac:dyDescent="0.35">
      <c r="B4" s="273" t="s">
        <v>339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x14ac:dyDescent="0.25">
      <c r="B5" s="12"/>
      <c r="C5" s="12"/>
      <c r="D5" s="12"/>
      <c r="E5" s="12"/>
      <c r="F5" s="12"/>
      <c r="G5" s="12"/>
      <c r="H5" s="12"/>
    </row>
    <row r="6" spans="2:13" x14ac:dyDescent="0.25">
      <c r="B6" s="12"/>
      <c r="C6" s="12"/>
      <c r="D6" s="12"/>
      <c r="E6" s="12"/>
      <c r="F6" s="12"/>
      <c r="G6" s="12"/>
      <c r="H6" s="12"/>
    </row>
    <row r="7" spans="2:13" ht="31.5" x14ac:dyDescent="0.25">
      <c r="B7" s="1"/>
      <c r="C7" s="201" t="s">
        <v>1</v>
      </c>
      <c r="D7" s="201" t="s">
        <v>340</v>
      </c>
      <c r="E7" s="201" t="s">
        <v>341</v>
      </c>
      <c r="F7" s="201" t="s">
        <v>4</v>
      </c>
      <c r="G7" s="201" t="s">
        <v>5</v>
      </c>
      <c r="H7" s="201" t="s">
        <v>6</v>
      </c>
      <c r="I7" s="186" t="s">
        <v>305</v>
      </c>
      <c r="J7" s="186" t="s">
        <v>306</v>
      </c>
      <c r="K7" s="186" t="s">
        <v>307</v>
      </c>
      <c r="L7" s="186" t="s">
        <v>308</v>
      </c>
      <c r="M7" s="186" t="s">
        <v>309</v>
      </c>
    </row>
    <row r="8" spans="2:13" x14ac:dyDescent="0.25">
      <c r="B8" s="3" t="s">
        <v>7</v>
      </c>
      <c r="C8" s="122"/>
      <c r="D8" s="122"/>
      <c r="E8" s="122"/>
      <c r="F8" s="122"/>
      <c r="G8" s="122"/>
      <c r="H8" s="122"/>
      <c r="I8" s="5"/>
      <c r="J8" s="5"/>
      <c r="K8" s="5"/>
      <c r="L8" s="5"/>
      <c r="M8" s="5"/>
    </row>
    <row r="9" spans="2:13" x14ac:dyDescent="0.25">
      <c r="B9" s="3" t="s">
        <v>8</v>
      </c>
      <c r="C9" s="122"/>
      <c r="D9" s="122"/>
      <c r="E9" s="122"/>
      <c r="F9" s="122"/>
      <c r="G9" s="122"/>
      <c r="H9" s="122"/>
      <c r="I9" s="5"/>
      <c r="J9" s="5"/>
      <c r="K9" s="5"/>
      <c r="L9" s="5"/>
      <c r="M9" s="5"/>
    </row>
    <row r="10" spans="2:13" x14ac:dyDescent="0.25">
      <c r="B10" s="4" t="s">
        <v>9</v>
      </c>
      <c r="C10" s="178">
        <v>1</v>
      </c>
      <c r="D10" s="178">
        <v>1</v>
      </c>
      <c r="E10" s="178">
        <v>1</v>
      </c>
      <c r="F10" s="178">
        <v>1</v>
      </c>
      <c r="G10" s="178">
        <v>1</v>
      </c>
      <c r="H10" s="178">
        <v>1</v>
      </c>
      <c r="I10" s="5"/>
      <c r="J10" s="5"/>
      <c r="K10" s="5"/>
      <c r="L10" s="5"/>
      <c r="M10" s="5"/>
    </row>
    <row r="11" spans="2:13" x14ac:dyDescent="0.25">
      <c r="B11" s="4" t="s">
        <v>65</v>
      </c>
      <c r="C11" s="153"/>
      <c r="D11" s="153"/>
      <c r="E11" s="153"/>
      <c r="F11" s="153"/>
      <c r="G11" s="153"/>
      <c r="H11" s="153"/>
      <c r="I11" s="5"/>
      <c r="J11" s="5"/>
      <c r="K11" s="5"/>
      <c r="L11" s="5"/>
      <c r="M11" s="5"/>
    </row>
    <row r="12" spans="2:13" x14ac:dyDescent="0.25">
      <c r="B12" s="4" t="s">
        <v>66</v>
      </c>
      <c r="C12" s="153">
        <f>C11*12</f>
        <v>0</v>
      </c>
      <c r="D12" s="153">
        <f t="shared" ref="D12:H12" si="0">D11*12</f>
        <v>0</v>
      </c>
      <c r="E12" s="153">
        <f t="shared" si="0"/>
        <v>0</v>
      </c>
      <c r="F12" s="153">
        <f t="shared" si="0"/>
        <v>0</v>
      </c>
      <c r="G12" s="153">
        <f t="shared" si="0"/>
        <v>0</v>
      </c>
      <c r="H12" s="153">
        <f t="shared" si="0"/>
        <v>0</v>
      </c>
      <c r="I12" s="5"/>
      <c r="J12" s="5"/>
      <c r="K12" s="5"/>
      <c r="L12" s="5"/>
      <c r="M12" s="5"/>
    </row>
    <row r="13" spans="2:13" x14ac:dyDescent="0.25">
      <c r="B13" s="4" t="s">
        <v>92</v>
      </c>
      <c r="C13" s="122"/>
      <c r="D13" s="122"/>
      <c r="E13" s="122"/>
      <c r="F13" s="122"/>
      <c r="G13" s="122"/>
      <c r="H13" s="122"/>
      <c r="I13" s="5"/>
      <c r="J13" s="5"/>
      <c r="K13" s="5"/>
      <c r="L13" s="5"/>
      <c r="M13" s="5"/>
    </row>
    <row r="14" spans="2:13" x14ac:dyDescent="0.25">
      <c r="B14" s="4" t="s">
        <v>93</v>
      </c>
      <c r="C14" s="123"/>
      <c r="D14" s="123"/>
      <c r="E14" s="123"/>
      <c r="F14" s="123"/>
      <c r="G14" s="123"/>
      <c r="H14" s="123"/>
      <c r="I14" s="5"/>
      <c r="J14" s="5"/>
      <c r="K14" s="5"/>
      <c r="L14" s="5"/>
      <c r="M14" s="5"/>
    </row>
    <row r="15" spans="2:13" x14ac:dyDescent="0.25">
      <c r="B15" s="4" t="s">
        <v>67</v>
      </c>
      <c r="C15" s="17"/>
      <c r="D15" s="153">
        <f>D11*D14</f>
        <v>0</v>
      </c>
      <c r="E15" s="153">
        <f t="shared" ref="E15:H15" si="1">E11*E14</f>
        <v>0</v>
      </c>
      <c r="F15" s="153">
        <f>F11*F14</f>
        <v>0</v>
      </c>
      <c r="G15" s="153">
        <f t="shared" si="1"/>
        <v>0</v>
      </c>
      <c r="H15" s="153">
        <f t="shared" si="1"/>
        <v>0</v>
      </c>
      <c r="I15" s="5"/>
      <c r="J15" s="5"/>
      <c r="K15" s="5"/>
      <c r="L15" s="5"/>
      <c r="M15" s="5"/>
    </row>
    <row r="16" spans="2:13" x14ac:dyDescent="0.25">
      <c r="B16" s="4" t="s">
        <v>64</v>
      </c>
      <c r="C16" s="17"/>
      <c r="D16" s="153">
        <f>D15*12</f>
        <v>0</v>
      </c>
      <c r="E16" s="153">
        <f>E15*12</f>
        <v>0</v>
      </c>
      <c r="F16" s="153">
        <f t="shared" ref="F16:H16" si="2">F15*12</f>
        <v>0</v>
      </c>
      <c r="G16" s="153">
        <f t="shared" si="2"/>
        <v>0</v>
      </c>
      <c r="H16" s="153">
        <f t="shared" si="2"/>
        <v>0</v>
      </c>
      <c r="I16" s="5"/>
      <c r="J16" s="5"/>
      <c r="K16" s="5"/>
      <c r="L16" s="5"/>
      <c r="M16" s="5"/>
    </row>
    <row r="17" spans="2:13" x14ac:dyDescent="0.25">
      <c r="B17" s="3" t="s">
        <v>10</v>
      </c>
      <c r="C17" s="122"/>
      <c r="D17" s="154">
        <f>D16</f>
        <v>0</v>
      </c>
      <c r="E17" s="154">
        <f t="shared" ref="E17:H17" si="3">E16</f>
        <v>0</v>
      </c>
      <c r="F17" s="154">
        <f t="shared" si="3"/>
        <v>0</v>
      </c>
      <c r="G17" s="154">
        <f t="shared" si="3"/>
        <v>0</v>
      </c>
      <c r="H17" s="154">
        <f t="shared" si="3"/>
        <v>0</v>
      </c>
      <c r="I17" s="5"/>
      <c r="J17" s="5"/>
      <c r="K17" s="5"/>
      <c r="L17" s="5"/>
      <c r="M17" s="5"/>
    </row>
    <row r="18" spans="2:13" x14ac:dyDescent="0.25">
      <c r="B18" s="212" t="s">
        <v>9</v>
      </c>
      <c r="C18" s="122"/>
      <c r="D18" s="154"/>
      <c r="E18" s="154"/>
      <c r="F18" s="154"/>
      <c r="G18" s="154"/>
      <c r="H18" s="154"/>
      <c r="I18" s="5"/>
      <c r="J18" s="5"/>
      <c r="K18" s="5"/>
      <c r="L18" s="5"/>
      <c r="M18" s="5"/>
    </row>
    <row r="19" spans="2:13" x14ac:dyDescent="0.25">
      <c r="B19" s="4" t="s">
        <v>65</v>
      </c>
      <c r="C19" s="122"/>
      <c r="D19" s="154"/>
      <c r="E19" s="154"/>
      <c r="F19" s="154"/>
      <c r="G19" s="154"/>
      <c r="H19" s="154"/>
      <c r="I19" s="5"/>
      <c r="J19" s="5"/>
      <c r="K19" s="5"/>
      <c r="L19" s="5"/>
      <c r="M19" s="5"/>
    </row>
    <row r="20" spans="2:13" x14ac:dyDescent="0.25">
      <c r="B20" s="4" t="s">
        <v>66</v>
      </c>
      <c r="C20" s="122"/>
      <c r="D20" s="154"/>
      <c r="E20" s="154"/>
      <c r="F20" s="154"/>
      <c r="G20" s="154"/>
      <c r="H20" s="154"/>
      <c r="I20" s="5"/>
      <c r="J20" s="5"/>
      <c r="K20" s="5"/>
      <c r="L20" s="5"/>
      <c r="M20" s="5"/>
    </row>
    <row r="21" spans="2:13" x14ac:dyDescent="0.25">
      <c r="B21" s="4" t="s">
        <v>92</v>
      </c>
      <c r="C21" s="122"/>
      <c r="D21" s="154"/>
      <c r="E21" s="154"/>
      <c r="F21" s="154"/>
      <c r="G21" s="154"/>
      <c r="H21" s="154"/>
      <c r="I21" s="5"/>
      <c r="J21" s="5"/>
      <c r="K21" s="5"/>
      <c r="L21" s="5"/>
      <c r="M21" s="5"/>
    </row>
    <row r="22" spans="2:13" x14ac:dyDescent="0.25">
      <c r="B22" s="4" t="s">
        <v>93</v>
      </c>
      <c r="C22" s="122"/>
      <c r="D22" s="154"/>
      <c r="E22" s="154"/>
      <c r="F22" s="154"/>
      <c r="G22" s="154"/>
      <c r="H22" s="154"/>
      <c r="I22" s="5"/>
      <c r="J22" s="5"/>
      <c r="K22" s="5"/>
      <c r="L22" s="5"/>
      <c r="M22" s="5"/>
    </row>
    <row r="23" spans="2:13" x14ac:dyDescent="0.25">
      <c r="B23" s="4" t="s">
        <v>67</v>
      </c>
      <c r="C23" s="122"/>
      <c r="D23" s="154"/>
      <c r="E23" s="154"/>
      <c r="F23" s="154"/>
      <c r="G23" s="154"/>
      <c r="H23" s="154"/>
      <c r="I23" s="5"/>
      <c r="J23" s="5"/>
      <c r="K23" s="5"/>
      <c r="L23" s="5"/>
      <c r="M23" s="5"/>
    </row>
    <row r="24" spans="2:13" x14ac:dyDescent="0.25">
      <c r="B24" s="4" t="s">
        <v>64</v>
      </c>
      <c r="C24" s="122"/>
      <c r="D24" s="154"/>
      <c r="E24" s="154"/>
      <c r="F24" s="154"/>
      <c r="G24" s="154"/>
      <c r="H24" s="154"/>
      <c r="I24" s="5"/>
      <c r="J24" s="5"/>
      <c r="K24" s="5"/>
      <c r="L24" s="5"/>
      <c r="M24" s="5"/>
    </row>
    <row r="25" spans="2:13" x14ac:dyDescent="0.25">
      <c r="B25" s="155"/>
      <c r="C25" s="122"/>
      <c r="D25" s="154"/>
      <c r="E25" s="154"/>
      <c r="F25" s="154"/>
      <c r="G25" s="154"/>
      <c r="H25" s="154"/>
      <c r="I25" s="5"/>
      <c r="J25" s="5"/>
      <c r="K25" s="5"/>
      <c r="L25" s="5"/>
      <c r="M25" s="5"/>
    </row>
    <row r="26" spans="2:13" x14ac:dyDescent="0.25">
      <c r="B26" s="21" t="s">
        <v>346</v>
      </c>
      <c r="C26" s="17"/>
      <c r="D26" s="17"/>
      <c r="E26" s="17"/>
      <c r="F26" s="17"/>
      <c r="G26" s="17"/>
      <c r="H26" s="17"/>
      <c r="I26" s="5"/>
      <c r="J26" s="5"/>
      <c r="K26" s="5"/>
      <c r="L26" s="5"/>
      <c r="M26" s="5"/>
    </row>
    <row r="27" spans="2:13" x14ac:dyDescent="0.25">
      <c r="B27" s="21" t="s">
        <v>347</v>
      </c>
      <c r="C27" s="122"/>
      <c r="D27" s="154">
        <f>D17</f>
        <v>0</v>
      </c>
      <c r="E27" s="154">
        <f t="shared" ref="E27:H27" si="4">E17</f>
        <v>0</v>
      </c>
      <c r="F27" s="154">
        <f t="shared" si="4"/>
        <v>0</v>
      </c>
      <c r="G27" s="154">
        <f t="shared" si="4"/>
        <v>0</v>
      </c>
      <c r="H27" s="154">
        <f t="shared" si="4"/>
        <v>0</v>
      </c>
      <c r="I27" s="5"/>
      <c r="J27" s="5"/>
      <c r="K27" s="5"/>
      <c r="L27" s="5"/>
      <c r="M27" s="5"/>
    </row>
    <row r="28" spans="2:13" x14ac:dyDescent="0.25">
      <c r="B28" s="21" t="s">
        <v>345</v>
      </c>
      <c r="C28" s="122"/>
      <c r="D28" s="154">
        <f>[2]C7!D20+[2]C7!D20*[2]C8!C34</f>
        <v>6102.8639382839428</v>
      </c>
      <c r="E28" s="154">
        <f>D28*(1+$C$41)</f>
        <v>6102.8639382839428</v>
      </c>
      <c r="F28" s="154">
        <f t="shared" ref="F28:H28" si="5">E28*(1+$C$41)</f>
        <v>6102.8639382839428</v>
      </c>
      <c r="G28" s="154">
        <f t="shared" si="5"/>
        <v>6102.8639382839428</v>
      </c>
      <c r="H28" s="154">
        <f t="shared" si="5"/>
        <v>6102.8639382839428</v>
      </c>
      <c r="I28" s="5"/>
      <c r="J28" s="5"/>
      <c r="K28" s="5"/>
      <c r="L28" s="5"/>
      <c r="M28" s="5"/>
    </row>
    <row r="29" spans="2:13" x14ac:dyDescent="0.25">
      <c r="B29" s="21" t="s">
        <v>342</v>
      </c>
      <c r="C29" s="122"/>
      <c r="D29" s="126">
        <f>D28*D27</f>
        <v>0</v>
      </c>
      <c r="E29" s="126">
        <f t="shared" ref="E29:H29" si="6">E28*E27</f>
        <v>0</v>
      </c>
      <c r="F29" s="126">
        <f t="shared" si="6"/>
        <v>0</v>
      </c>
      <c r="G29" s="126">
        <f>G28*G27</f>
        <v>0</v>
      </c>
      <c r="H29" s="126">
        <f t="shared" si="6"/>
        <v>0</v>
      </c>
      <c r="I29" s="5"/>
      <c r="J29" s="5"/>
      <c r="K29" s="5"/>
      <c r="L29" s="5"/>
      <c r="M29" s="5"/>
    </row>
    <row r="30" spans="2:13" x14ac:dyDescent="0.25">
      <c r="B30" s="12"/>
      <c r="C30" s="12"/>
      <c r="D30" s="12"/>
      <c r="E30" s="12"/>
      <c r="F30" s="12"/>
      <c r="G30" s="12"/>
      <c r="H30" s="12"/>
      <c r="J30" s="71"/>
      <c r="K30" s="72"/>
    </row>
    <row r="31" spans="2:13" x14ac:dyDescent="0.25">
      <c r="B31" s="11" t="s">
        <v>25</v>
      </c>
      <c r="C31" s="12"/>
      <c r="D31" s="12"/>
      <c r="E31" s="12"/>
      <c r="F31" s="12"/>
      <c r="G31" s="12"/>
      <c r="H31" s="12"/>
    </row>
    <row r="32" spans="2:13" x14ac:dyDescent="0.25">
      <c r="B32" s="12"/>
      <c r="C32" s="12"/>
      <c r="D32" s="12"/>
      <c r="E32" s="12"/>
      <c r="F32" s="12"/>
      <c r="G32" s="12"/>
      <c r="H32" s="12"/>
    </row>
    <row r="33" spans="2:8" x14ac:dyDescent="0.25">
      <c r="B33" s="12" t="s">
        <v>68</v>
      </c>
      <c r="C33" s="179">
        <v>1</v>
      </c>
      <c r="D33" s="12" t="s">
        <v>77</v>
      </c>
      <c r="E33" s="12"/>
      <c r="F33" s="12"/>
      <c r="G33" s="12"/>
      <c r="H33"/>
    </row>
    <row r="34" spans="2:8" x14ac:dyDescent="0.25">
      <c r="B34" s="12" t="s">
        <v>303</v>
      </c>
      <c r="C34" s="180"/>
      <c r="D34" s="12" t="s">
        <v>348</v>
      </c>
      <c r="E34" s="12"/>
      <c r="F34" s="12"/>
      <c r="G34" s="12"/>
      <c r="H34"/>
    </row>
    <row r="35" spans="2:8" x14ac:dyDescent="0.25">
      <c r="B35" s="12" t="s">
        <v>69</v>
      </c>
      <c r="C35" s="181"/>
      <c r="D35" s="12" t="s">
        <v>78</v>
      </c>
      <c r="E35" s="12"/>
      <c r="F35" s="12"/>
      <c r="G35" s="12"/>
      <c r="H35"/>
    </row>
    <row r="36" spans="2:8" x14ac:dyDescent="0.25">
      <c r="B36" s="12" t="s">
        <v>70</v>
      </c>
      <c r="C36" s="179">
        <v>1</v>
      </c>
      <c r="D36" s="12" t="s">
        <v>79</v>
      </c>
      <c r="E36" s="12"/>
      <c r="F36" s="12"/>
      <c r="G36" s="12"/>
      <c r="H36"/>
    </row>
    <row r="37" spans="2:8" x14ac:dyDescent="0.25">
      <c r="B37" s="12" t="s">
        <v>71</v>
      </c>
      <c r="C37" s="137">
        <v>1</v>
      </c>
      <c r="D37" s="12" t="s">
        <v>304</v>
      </c>
      <c r="E37" s="12"/>
      <c r="F37" s="12"/>
      <c r="G37" s="12"/>
      <c r="H37"/>
    </row>
    <row r="38" spans="2:8" x14ac:dyDescent="0.25">
      <c r="B38" s="12" t="s">
        <v>72</v>
      </c>
      <c r="C38" s="137">
        <v>30</v>
      </c>
      <c r="D38" s="12" t="s">
        <v>80</v>
      </c>
      <c r="E38" s="12"/>
      <c r="F38" s="12"/>
      <c r="G38" s="12"/>
      <c r="H38"/>
    </row>
    <row r="39" spans="2:8" x14ac:dyDescent="0.25">
      <c r="B39" s="12" t="s">
        <v>73</v>
      </c>
      <c r="C39" s="137">
        <v>12</v>
      </c>
      <c r="D39" s="12" t="s">
        <v>81</v>
      </c>
      <c r="E39" s="12"/>
      <c r="F39" s="12"/>
      <c r="G39" s="12"/>
      <c r="H39"/>
    </row>
    <row r="40" spans="2:8" x14ac:dyDescent="0.25">
      <c r="B40" s="12" t="s">
        <v>74</v>
      </c>
      <c r="C40" s="137">
        <v>360</v>
      </c>
      <c r="D40" s="12" t="s">
        <v>82</v>
      </c>
      <c r="E40" s="12"/>
      <c r="F40" s="12"/>
      <c r="G40" s="12"/>
      <c r="H40"/>
    </row>
    <row r="41" spans="2:8" x14ac:dyDescent="0.25">
      <c r="B41" s="10" t="s">
        <v>343</v>
      </c>
      <c r="C41" s="182"/>
    </row>
    <row r="42" spans="2:8" x14ac:dyDescent="0.25">
      <c r="B42" s="10" t="s">
        <v>344</v>
      </c>
      <c r="C42" s="211"/>
    </row>
  </sheetData>
  <mergeCells count="1">
    <mergeCell ref="B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R28"/>
  <sheetViews>
    <sheetView zoomScale="86" zoomScaleNormal="86" workbookViewId="0">
      <selection activeCell="C23" sqref="C23"/>
    </sheetView>
  </sheetViews>
  <sheetFormatPr baseColWidth="10" defaultRowHeight="15" x14ac:dyDescent="0.25"/>
  <cols>
    <col min="2" max="2" width="37.28515625" customWidth="1"/>
    <col min="3" max="3" width="19.42578125" customWidth="1"/>
  </cols>
  <sheetData>
    <row r="2" spans="2:18" ht="21" x14ac:dyDescent="0.35">
      <c r="B2" s="273" t="s">
        <v>11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4" spans="2:18" ht="15.75" customHeight="1" x14ac:dyDescent="0.25">
      <c r="B4" s="1"/>
      <c r="C4" s="270" t="s">
        <v>12</v>
      </c>
      <c r="D4" s="271"/>
      <c r="E4" s="272"/>
      <c r="F4" s="270" t="s">
        <v>3</v>
      </c>
      <c r="G4" s="271"/>
      <c r="H4" s="272"/>
      <c r="I4" s="270" t="s">
        <v>13</v>
      </c>
      <c r="J4" s="271"/>
      <c r="K4" s="272"/>
      <c r="L4" s="270" t="s">
        <v>14</v>
      </c>
      <c r="M4" s="271"/>
      <c r="N4" s="272"/>
      <c r="O4" s="270" t="s">
        <v>15</v>
      </c>
      <c r="P4" s="271"/>
      <c r="Q4" s="272"/>
    </row>
    <row r="5" spans="2:18" ht="31.5" x14ac:dyDescent="0.25">
      <c r="B5" s="8" t="s">
        <v>16</v>
      </c>
      <c r="C5" s="8" t="s">
        <v>17</v>
      </c>
      <c r="D5" s="8"/>
      <c r="E5" s="8" t="s">
        <v>18</v>
      </c>
      <c r="F5" s="8" t="s">
        <v>17</v>
      </c>
      <c r="G5" s="8"/>
      <c r="H5" s="8" t="s">
        <v>18</v>
      </c>
      <c r="I5" s="8" t="s">
        <v>17</v>
      </c>
      <c r="J5" s="8"/>
      <c r="K5" s="8" t="s">
        <v>18</v>
      </c>
      <c r="L5" s="8" t="s">
        <v>17</v>
      </c>
      <c r="M5" s="8"/>
      <c r="N5" s="8" t="s">
        <v>18</v>
      </c>
      <c r="O5" s="8" t="s">
        <v>17</v>
      </c>
      <c r="P5" s="8"/>
      <c r="Q5" s="8" t="s">
        <v>18</v>
      </c>
      <c r="R5" s="9" t="s">
        <v>19</v>
      </c>
    </row>
    <row r="6" spans="2:18" ht="15.75" x14ac:dyDescent="0.25">
      <c r="B6" s="265" t="s">
        <v>86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2:18" ht="15.75" x14ac:dyDescent="0.25">
      <c r="B10" s="265" t="s">
        <v>87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ht="15.75" x14ac:dyDescent="0.25">
      <c r="B11" s="26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 ht="15.75" x14ac:dyDescent="0.25">
      <c r="B12" s="26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x14ac:dyDescent="0.25">
      <c r="B13" s="26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2:18" ht="15.75" x14ac:dyDescent="0.25">
      <c r="B14" s="265" t="s">
        <v>88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2:18" ht="15.75" x14ac:dyDescent="0.25">
      <c r="B15" s="26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18" ht="15.75" x14ac:dyDescent="0.25">
      <c r="B16" s="26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2:18" ht="15.75" x14ac:dyDescent="0.25">
      <c r="B17" s="265" t="s">
        <v>89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5.75" x14ac:dyDescent="0.25">
      <c r="B18" s="26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ht="15.75" x14ac:dyDescent="0.25">
      <c r="B19" s="26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ht="15.75" x14ac:dyDescent="0.25">
      <c r="B20" s="265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ht="15.75" x14ac:dyDescent="0.25">
      <c r="B21" s="26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18" ht="15.75" x14ac:dyDescent="0.25">
      <c r="B22" s="26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2:18" ht="15.75" x14ac:dyDescent="0.25">
      <c r="B23" s="265" t="s">
        <v>91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2:18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2:18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7" spans="2:18" x14ac:dyDescent="0.25">
      <c r="B27" t="s">
        <v>63</v>
      </c>
    </row>
    <row r="28" spans="2:18" x14ac:dyDescent="0.25">
      <c r="B28" t="s">
        <v>326</v>
      </c>
      <c r="C28" t="s">
        <v>327</v>
      </c>
    </row>
  </sheetData>
  <mergeCells count="6">
    <mergeCell ref="O4:Q4"/>
    <mergeCell ref="B2:R2"/>
    <mergeCell ref="C4:E4"/>
    <mergeCell ref="F4:H4"/>
    <mergeCell ref="I4:K4"/>
    <mergeCell ref="L4:N4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sqref="A7"/>
    </sheetView>
  </sheetViews>
  <sheetFormatPr baseColWidth="10" defaultRowHeight="15.75" x14ac:dyDescent="0.25"/>
  <cols>
    <col min="1" max="1" width="41.28515625" style="12" bestFit="1" customWidth="1"/>
    <col min="2" max="2" width="11.42578125" style="12"/>
    <col min="3" max="3" width="13.140625" style="12" customWidth="1"/>
    <col min="4" max="7" width="14.140625" style="12" bestFit="1" customWidth="1"/>
    <col min="8" max="8" width="13.140625" style="12" customWidth="1"/>
    <col min="9" max="9" width="14.140625" style="12" customWidth="1"/>
    <col min="10" max="10" width="13.140625" style="12" customWidth="1"/>
    <col min="11" max="11" width="13" style="117" customWidth="1"/>
    <col min="12" max="12" width="11.85546875" style="117" customWidth="1"/>
    <col min="13" max="255" width="11.42578125" style="117"/>
    <col min="256" max="256" width="26" style="117" customWidth="1"/>
    <col min="257" max="257" width="11.42578125" style="117"/>
    <col min="258" max="258" width="1.28515625" style="117" customWidth="1"/>
    <col min="259" max="259" width="9.5703125" style="117" customWidth="1"/>
    <col min="260" max="260" width="11.85546875" style="117" customWidth="1"/>
    <col min="261" max="263" width="11.140625" style="117" bestFit="1" customWidth="1"/>
    <col min="264" max="511" width="11.42578125" style="117"/>
    <col min="512" max="512" width="26" style="117" customWidth="1"/>
    <col min="513" max="513" width="11.42578125" style="117"/>
    <col min="514" max="514" width="1.28515625" style="117" customWidth="1"/>
    <col min="515" max="515" width="9.5703125" style="117" customWidth="1"/>
    <col min="516" max="516" width="11.85546875" style="117" customWidth="1"/>
    <col min="517" max="519" width="11.140625" style="117" bestFit="1" customWidth="1"/>
    <col min="520" max="767" width="11.42578125" style="117"/>
    <col min="768" max="768" width="26" style="117" customWidth="1"/>
    <col min="769" max="769" width="11.42578125" style="117"/>
    <col min="770" max="770" width="1.28515625" style="117" customWidth="1"/>
    <col min="771" max="771" width="9.5703125" style="117" customWidth="1"/>
    <col min="772" max="772" width="11.85546875" style="117" customWidth="1"/>
    <col min="773" max="775" width="11.140625" style="117" bestFit="1" customWidth="1"/>
    <col min="776" max="1023" width="11.42578125" style="117"/>
    <col min="1024" max="1024" width="26" style="117" customWidth="1"/>
    <col min="1025" max="1025" width="11.42578125" style="117"/>
    <col min="1026" max="1026" width="1.28515625" style="117" customWidth="1"/>
    <col min="1027" max="1027" width="9.5703125" style="117" customWidth="1"/>
    <col min="1028" max="1028" width="11.85546875" style="117" customWidth="1"/>
    <col min="1029" max="1031" width="11.140625" style="117" bestFit="1" customWidth="1"/>
    <col min="1032" max="1279" width="11.42578125" style="117"/>
    <col min="1280" max="1280" width="26" style="117" customWidth="1"/>
    <col min="1281" max="1281" width="11.42578125" style="117"/>
    <col min="1282" max="1282" width="1.28515625" style="117" customWidth="1"/>
    <col min="1283" max="1283" width="9.5703125" style="117" customWidth="1"/>
    <col min="1284" max="1284" width="11.85546875" style="117" customWidth="1"/>
    <col min="1285" max="1287" width="11.140625" style="117" bestFit="1" customWidth="1"/>
    <col min="1288" max="1535" width="11.42578125" style="117"/>
    <col min="1536" max="1536" width="26" style="117" customWidth="1"/>
    <col min="1537" max="1537" width="11.42578125" style="117"/>
    <col min="1538" max="1538" width="1.28515625" style="117" customWidth="1"/>
    <col min="1539" max="1539" width="9.5703125" style="117" customWidth="1"/>
    <col min="1540" max="1540" width="11.85546875" style="117" customWidth="1"/>
    <col min="1541" max="1543" width="11.140625" style="117" bestFit="1" customWidth="1"/>
    <col min="1544" max="1791" width="11.42578125" style="117"/>
    <col min="1792" max="1792" width="26" style="117" customWidth="1"/>
    <col min="1793" max="1793" width="11.42578125" style="117"/>
    <col min="1794" max="1794" width="1.28515625" style="117" customWidth="1"/>
    <col min="1795" max="1795" width="9.5703125" style="117" customWidth="1"/>
    <col min="1796" max="1796" width="11.85546875" style="117" customWidth="1"/>
    <col min="1797" max="1799" width="11.140625" style="117" bestFit="1" customWidth="1"/>
    <col min="1800" max="2047" width="11.42578125" style="117"/>
    <col min="2048" max="2048" width="26" style="117" customWidth="1"/>
    <col min="2049" max="2049" width="11.42578125" style="117"/>
    <col min="2050" max="2050" width="1.28515625" style="117" customWidth="1"/>
    <col min="2051" max="2051" width="9.5703125" style="117" customWidth="1"/>
    <col min="2052" max="2052" width="11.85546875" style="117" customWidth="1"/>
    <col min="2053" max="2055" width="11.140625" style="117" bestFit="1" customWidth="1"/>
    <col min="2056" max="2303" width="11.42578125" style="117"/>
    <col min="2304" max="2304" width="26" style="117" customWidth="1"/>
    <col min="2305" max="2305" width="11.42578125" style="117"/>
    <col min="2306" max="2306" width="1.28515625" style="117" customWidth="1"/>
    <col min="2307" max="2307" width="9.5703125" style="117" customWidth="1"/>
    <col min="2308" max="2308" width="11.85546875" style="117" customWidth="1"/>
    <col min="2309" max="2311" width="11.140625" style="117" bestFit="1" customWidth="1"/>
    <col min="2312" max="2559" width="11.42578125" style="117"/>
    <col min="2560" max="2560" width="26" style="117" customWidth="1"/>
    <col min="2561" max="2561" width="11.42578125" style="117"/>
    <col min="2562" max="2562" width="1.28515625" style="117" customWidth="1"/>
    <col min="2563" max="2563" width="9.5703125" style="117" customWidth="1"/>
    <col min="2564" max="2564" width="11.85546875" style="117" customWidth="1"/>
    <col min="2565" max="2567" width="11.140625" style="117" bestFit="1" customWidth="1"/>
    <col min="2568" max="2815" width="11.42578125" style="117"/>
    <col min="2816" max="2816" width="26" style="117" customWidth="1"/>
    <col min="2817" max="2817" width="11.42578125" style="117"/>
    <col min="2818" max="2818" width="1.28515625" style="117" customWidth="1"/>
    <col min="2819" max="2819" width="9.5703125" style="117" customWidth="1"/>
    <col min="2820" max="2820" width="11.85546875" style="117" customWidth="1"/>
    <col min="2821" max="2823" width="11.140625" style="117" bestFit="1" customWidth="1"/>
    <col min="2824" max="3071" width="11.42578125" style="117"/>
    <col min="3072" max="3072" width="26" style="117" customWidth="1"/>
    <col min="3073" max="3073" width="11.42578125" style="117"/>
    <col min="3074" max="3074" width="1.28515625" style="117" customWidth="1"/>
    <col min="3075" max="3075" width="9.5703125" style="117" customWidth="1"/>
    <col min="3076" max="3076" width="11.85546875" style="117" customWidth="1"/>
    <col min="3077" max="3079" width="11.140625" style="117" bestFit="1" customWidth="1"/>
    <col min="3080" max="3327" width="11.42578125" style="117"/>
    <col min="3328" max="3328" width="26" style="117" customWidth="1"/>
    <col min="3329" max="3329" width="11.42578125" style="117"/>
    <col min="3330" max="3330" width="1.28515625" style="117" customWidth="1"/>
    <col min="3331" max="3331" width="9.5703125" style="117" customWidth="1"/>
    <col min="3332" max="3332" width="11.85546875" style="117" customWidth="1"/>
    <col min="3333" max="3335" width="11.140625" style="117" bestFit="1" customWidth="1"/>
    <col min="3336" max="3583" width="11.42578125" style="117"/>
    <col min="3584" max="3584" width="26" style="117" customWidth="1"/>
    <col min="3585" max="3585" width="11.42578125" style="117"/>
    <col min="3586" max="3586" width="1.28515625" style="117" customWidth="1"/>
    <col min="3587" max="3587" width="9.5703125" style="117" customWidth="1"/>
    <col min="3588" max="3588" width="11.85546875" style="117" customWidth="1"/>
    <col min="3589" max="3591" width="11.140625" style="117" bestFit="1" customWidth="1"/>
    <col min="3592" max="3839" width="11.42578125" style="117"/>
    <col min="3840" max="3840" width="26" style="117" customWidth="1"/>
    <col min="3841" max="3841" width="11.42578125" style="117"/>
    <col min="3842" max="3842" width="1.28515625" style="117" customWidth="1"/>
    <col min="3843" max="3843" width="9.5703125" style="117" customWidth="1"/>
    <col min="3844" max="3844" width="11.85546875" style="117" customWidth="1"/>
    <col min="3845" max="3847" width="11.140625" style="117" bestFit="1" customWidth="1"/>
    <col min="3848" max="4095" width="11.42578125" style="117"/>
    <col min="4096" max="4096" width="26" style="117" customWidth="1"/>
    <col min="4097" max="4097" width="11.42578125" style="117"/>
    <col min="4098" max="4098" width="1.28515625" style="117" customWidth="1"/>
    <col min="4099" max="4099" width="9.5703125" style="117" customWidth="1"/>
    <col min="4100" max="4100" width="11.85546875" style="117" customWidth="1"/>
    <col min="4101" max="4103" width="11.140625" style="117" bestFit="1" customWidth="1"/>
    <col min="4104" max="4351" width="11.42578125" style="117"/>
    <col min="4352" max="4352" width="26" style="117" customWidth="1"/>
    <col min="4353" max="4353" width="11.42578125" style="117"/>
    <col min="4354" max="4354" width="1.28515625" style="117" customWidth="1"/>
    <col min="4355" max="4355" width="9.5703125" style="117" customWidth="1"/>
    <col min="4356" max="4356" width="11.85546875" style="117" customWidth="1"/>
    <col min="4357" max="4359" width="11.140625" style="117" bestFit="1" customWidth="1"/>
    <col min="4360" max="4607" width="11.42578125" style="117"/>
    <col min="4608" max="4608" width="26" style="117" customWidth="1"/>
    <col min="4609" max="4609" width="11.42578125" style="117"/>
    <col min="4610" max="4610" width="1.28515625" style="117" customWidth="1"/>
    <col min="4611" max="4611" width="9.5703125" style="117" customWidth="1"/>
    <col min="4612" max="4612" width="11.85546875" style="117" customWidth="1"/>
    <col min="4613" max="4615" width="11.140625" style="117" bestFit="1" customWidth="1"/>
    <col min="4616" max="4863" width="11.42578125" style="117"/>
    <col min="4864" max="4864" width="26" style="117" customWidth="1"/>
    <col min="4865" max="4865" width="11.42578125" style="117"/>
    <col min="4866" max="4866" width="1.28515625" style="117" customWidth="1"/>
    <col min="4867" max="4867" width="9.5703125" style="117" customWidth="1"/>
    <col min="4868" max="4868" width="11.85546875" style="117" customWidth="1"/>
    <col min="4869" max="4871" width="11.140625" style="117" bestFit="1" customWidth="1"/>
    <col min="4872" max="5119" width="11.42578125" style="117"/>
    <col min="5120" max="5120" width="26" style="117" customWidth="1"/>
    <col min="5121" max="5121" width="11.42578125" style="117"/>
    <col min="5122" max="5122" width="1.28515625" style="117" customWidth="1"/>
    <col min="5123" max="5123" width="9.5703125" style="117" customWidth="1"/>
    <col min="5124" max="5124" width="11.85546875" style="117" customWidth="1"/>
    <col min="5125" max="5127" width="11.140625" style="117" bestFit="1" customWidth="1"/>
    <col min="5128" max="5375" width="11.42578125" style="117"/>
    <col min="5376" max="5376" width="26" style="117" customWidth="1"/>
    <col min="5377" max="5377" width="11.42578125" style="117"/>
    <col min="5378" max="5378" width="1.28515625" style="117" customWidth="1"/>
    <col min="5379" max="5379" width="9.5703125" style="117" customWidth="1"/>
    <col min="5380" max="5380" width="11.85546875" style="117" customWidth="1"/>
    <col min="5381" max="5383" width="11.140625" style="117" bestFit="1" customWidth="1"/>
    <col min="5384" max="5631" width="11.42578125" style="117"/>
    <col min="5632" max="5632" width="26" style="117" customWidth="1"/>
    <col min="5633" max="5633" width="11.42578125" style="117"/>
    <col min="5634" max="5634" width="1.28515625" style="117" customWidth="1"/>
    <col min="5635" max="5635" width="9.5703125" style="117" customWidth="1"/>
    <col min="5636" max="5636" width="11.85546875" style="117" customWidth="1"/>
    <col min="5637" max="5639" width="11.140625" style="117" bestFit="1" customWidth="1"/>
    <col min="5640" max="5887" width="11.42578125" style="117"/>
    <col min="5888" max="5888" width="26" style="117" customWidth="1"/>
    <col min="5889" max="5889" width="11.42578125" style="117"/>
    <col min="5890" max="5890" width="1.28515625" style="117" customWidth="1"/>
    <col min="5891" max="5891" width="9.5703125" style="117" customWidth="1"/>
    <col min="5892" max="5892" width="11.85546875" style="117" customWidth="1"/>
    <col min="5893" max="5895" width="11.140625" style="117" bestFit="1" customWidth="1"/>
    <col min="5896" max="6143" width="11.42578125" style="117"/>
    <col min="6144" max="6144" width="26" style="117" customWidth="1"/>
    <col min="6145" max="6145" width="11.42578125" style="117"/>
    <col min="6146" max="6146" width="1.28515625" style="117" customWidth="1"/>
    <col min="6147" max="6147" width="9.5703125" style="117" customWidth="1"/>
    <col min="6148" max="6148" width="11.85546875" style="117" customWidth="1"/>
    <col min="6149" max="6151" width="11.140625" style="117" bestFit="1" customWidth="1"/>
    <col min="6152" max="6399" width="11.42578125" style="117"/>
    <col min="6400" max="6400" width="26" style="117" customWidth="1"/>
    <col min="6401" max="6401" width="11.42578125" style="117"/>
    <col min="6402" max="6402" width="1.28515625" style="117" customWidth="1"/>
    <col min="6403" max="6403" width="9.5703125" style="117" customWidth="1"/>
    <col min="6404" max="6404" width="11.85546875" style="117" customWidth="1"/>
    <col min="6405" max="6407" width="11.140625" style="117" bestFit="1" customWidth="1"/>
    <col min="6408" max="6655" width="11.42578125" style="117"/>
    <col min="6656" max="6656" width="26" style="117" customWidth="1"/>
    <col min="6657" max="6657" width="11.42578125" style="117"/>
    <col min="6658" max="6658" width="1.28515625" style="117" customWidth="1"/>
    <col min="6659" max="6659" width="9.5703125" style="117" customWidth="1"/>
    <col min="6660" max="6660" width="11.85546875" style="117" customWidth="1"/>
    <col min="6661" max="6663" width="11.140625" style="117" bestFit="1" customWidth="1"/>
    <col min="6664" max="6911" width="11.42578125" style="117"/>
    <col min="6912" max="6912" width="26" style="117" customWidth="1"/>
    <col min="6913" max="6913" width="11.42578125" style="117"/>
    <col min="6914" max="6914" width="1.28515625" style="117" customWidth="1"/>
    <col min="6915" max="6915" width="9.5703125" style="117" customWidth="1"/>
    <col min="6916" max="6916" width="11.85546875" style="117" customWidth="1"/>
    <col min="6917" max="6919" width="11.140625" style="117" bestFit="1" customWidth="1"/>
    <col min="6920" max="7167" width="11.42578125" style="117"/>
    <col min="7168" max="7168" width="26" style="117" customWidth="1"/>
    <col min="7169" max="7169" width="11.42578125" style="117"/>
    <col min="7170" max="7170" width="1.28515625" style="117" customWidth="1"/>
    <col min="7171" max="7171" width="9.5703125" style="117" customWidth="1"/>
    <col min="7172" max="7172" width="11.85546875" style="117" customWidth="1"/>
    <col min="7173" max="7175" width="11.140625" style="117" bestFit="1" customWidth="1"/>
    <col min="7176" max="7423" width="11.42578125" style="117"/>
    <col min="7424" max="7424" width="26" style="117" customWidth="1"/>
    <col min="7425" max="7425" width="11.42578125" style="117"/>
    <col min="7426" max="7426" width="1.28515625" style="117" customWidth="1"/>
    <col min="7427" max="7427" width="9.5703125" style="117" customWidth="1"/>
    <col min="7428" max="7428" width="11.85546875" style="117" customWidth="1"/>
    <col min="7429" max="7431" width="11.140625" style="117" bestFit="1" customWidth="1"/>
    <col min="7432" max="7679" width="11.42578125" style="117"/>
    <col min="7680" max="7680" width="26" style="117" customWidth="1"/>
    <col min="7681" max="7681" width="11.42578125" style="117"/>
    <col min="7682" max="7682" width="1.28515625" style="117" customWidth="1"/>
    <col min="7683" max="7683" width="9.5703125" style="117" customWidth="1"/>
    <col min="7684" max="7684" width="11.85546875" style="117" customWidth="1"/>
    <col min="7685" max="7687" width="11.140625" style="117" bestFit="1" customWidth="1"/>
    <col min="7688" max="7935" width="11.42578125" style="117"/>
    <col min="7936" max="7936" width="26" style="117" customWidth="1"/>
    <col min="7937" max="7937" width="11.42578125" style="117"/>
    <col min="7938" max="7938" width="1.28515625" style="117" customWidth="1"/>
    <col min="7939" max="7939" width="9.5703125" style="117" customWidth="1"/>
    <col min="7940" max="7940" width="11.85546875" style="117" customWidth="1"/>
    <col min="7941" max="7943" width="11.140625" style="117" bestFit="1" customWidth="1"/>
    <col min="7944" max="8191" width="11.42578125" style="117"/>
    <col min="8192" max="8192" width="26" style="117" customWidth="1"/>
    <col min="8193" max="8193" width="11.42578125" style="117"/>
    <col min="8194" max="8194" width="1.28515625" style="117" customWidth="1"/>
    <col min="8195" max="8195" width="9.5703125" style="117" customWidth="1"/>
    <col min="8196" max="8196" width="11.85546875" style="117" customWidth="1"/>
    <col min="8197" max="8199" width="11.140625" style="117" bestFit="1" customWidth="1"/>
    <col min="8200" max="8447" width="11.42578125" style="117"/>
    <col min="8448" max="8448" width="26" style="117" customWidth="1"/>
    <col min="8449" max="8449" width="11.42578125" style="117"/>
    <col min="8450" max="8450" width="1.28515625" style="117" customWidth="1"/>
    <col min="8451" max="8451" width="9.5703125" style="117" customWidth="1"/>
    <col min="8452" max="8452" width="11.85546875" style="117" customWidth="1"/>
    <col min="8453" max="8455" width="11.140625" style="117" bestFit="1" customWidth="1"/>
    <col min="8456" max="8703" width="11.42578125" style="117"/>
    <col min="8704" max="8704" width="26" style="117" customWidth="1"/>
    <col min="8705" max="8705" width="11.42578125" style="117"/>
    <col min="8706" max="8706" width="1.28515625" style="117" customWidth="1"/>
    <col min="8707" max="8707" width="9.5703125" style="117" customWidth="1"/>
    <col min="8708" max="8708" width="11.85546875" style="117" customWidth="1"/>
    <col min="8709" max="8711" width="11.140625" style="117" bestFit="1" customWidth="1"/>
    <col min="8712" max="8959" width="11.42578125" style="117"/>
    <col min="8960" max="8960" width="26" style="117" customWidth="1"/>
    <col min="8961" max="8961" width="11.42578125" style="117"/>
    <col min="8962" max="8962" width="1.28515625" style="117" customWidth="1"/>
    <col min="8963" max="8963" width="9.5703125" style="117" customWidth="1"/>
    <col min="8964" max="8964" width="11.85546875" style="117" customWidth="1"/>
    <col min="8965" max="8967" width="11.140625" style="117" bestFit="1" customWidth="1"/>
    <col min="8968" max="9215" width="11.42578125" style="117"/>
    <col min="9216" max="9216" width="26" style="117" customWidth="1"/>
    <col min="9217" max="9217" width="11.42578125" style="117"/>
    <col min="9218" max="9218" width="1.28515625" style="117" customWidth="1"/>
    <col min="9219" max="9219" width="9.5703125" style="117" customWidth="1"/>
    <col min="9220" max="9220" width="11.85546875" style="117" customWidth="1"/>
    <col min="9221" max="9223" width="11.140625" style="117" bestFit="1" customWidth="1"/>
    <col min="9224" max="9471" width="11.42578125" style="117"/>
    <col min="9472" max="9472" width="26" style="117" customWidth="1"/>
    <col min="9473" max="9473" width="11.42578125" style="117"/>
    <col min="9474" max="9474" width="1.28515625" style="117" customWidth="1"/>
    <col min="9475" max="9475" width="9.5703125" style="117" customWidth="1"/>
    <col min="9476" max="9476" width="11.85546875" style="117" customWidth="1"/>
    <col min="9477" max="9479" width="11.140625" style="117" bestFit="1" customWidth="1"/>
    <col min="9480" max="9727" width="11.42578125" style="117"/>
    <col min="9728" max="9728" width="26" style="117" customWidth="1"/>
    <col min="9729" max="9729" width="11.42578125" style="117"/>
    <col min="9730" max="9730" width="1.28515625" style="117" customWidth="1"/>
    <col min="9731" max="9731" width="9.5703125" style="117" customWidth="1"/>
    <col min="9732" max="9732" width="11.85546875" style="117" customWidth="1"/>
    <col min="9733" max="9735" width="11.140625" style="117" bestFit="1" customWidth="1"/>
    <col min="9736" max="9983" width="11.42578125" style="117"/>
    <col min="9984" max="9984" width="26" style="117" customWidth="1"/>
    <col min="9985" max="9985" width="11.42578125" style="117"/>
    <col min="9986" max="9986" width="1.28515625" style="117" customWidth="1"/>
    <col min="9987" max="9987" width="9.5703125" style="117" customWidth="1"/>
    <col min="9988" max="9988" width="11.85546875" style="117" customWidth="1"/>
    <col min="9989" max="9991" width="11.140625" style="117" bestFit="1" customWidth="1"/>
    <col min="9992" max="10239" width="11.42578125" style="117"/>
    <col min="10240" max="10240" width="26" style="117" customWidth="1"/>
    <col min="10241" max="10241" width="11.42578125" style="117"/>
    <col min="10242" max="10242" width="1.28515625" style="117" customWidth="1"/>
    <col min="10243" max="10243" width="9.5703125" style="117" customWidth="1"/>
    <col min="10244" max="10244" width="11.85546875" style="117" customWidth="1"/>
    <col min="10245" max="10247" width="11.140625" style="117" bestFit="1" customWidth="1"/>
    <col min="10248" max="10495" width="11.42578125" style="117"/>
    <col min="10496" max="10496" width="26" style="117" customWidth="1"/>
    <col min="10497" max="10497" width="11.42578125" style="117"/>
    <col min="10498" max="10498" width="1.28515625" style="117" customWidth="1"/>
    <col min="10499" max="10499" width="9.5703125" style="117" customWidth="1"/>
    <col min="10500" max="10500" width="11.85546875" style="117" customWidth="1"/>
    <col min="10501" max="10503" width="11.140625" style="117" bestFit="1" customWidth="1"/>
    <col min="10504" max="10751" width="11.42578125" style="117"/>
    <col min="10752" max="10752" width="26" style="117" customWidth="1"/>
    <col min="10753" max="10753" width="11.42578125" style="117"/>
    <col min="10754" max="10754" width="1.28515625" style="117" customWidth="1"/>
    <col min="10755" max="10755" width="9.5703125" style="117" customWidth="1"/>
    <col min="10756" max="10756" width="11.85546875" style="117" customWidth="1"/>
    <col min="10757" max="10759" width="11.140625" style="117" bestFit="1" customWidth="1"/>
    <col min="10760" max="11007" width="11.42578125" style="117"/>
    <col min="11008" max="11008" width="26" style="117" customWidth="1"/>
    <col min="11009" max="11009" width="11.42578125" style="117"/>
    <col min="11010" max="11010" width="1.28515625" style="117" customWidth="1"/>
    <col min="11011" max="11011" width="9.5703125" style="117" customWidth="1"/>
    <col min="11012" max="11012" width="11.85546875" style="117" customWidth="1"/>
    <col min="11013" max="11015" width="11.140625" style="117" bestFit="1" customWidth="1"/>
    <col min="11016" max="11263" width="11.42578125" style="117"/>
    <col min="11264" max="11264" width="26" style="117" customWidth="1"/>
    <col min="11265" max="11265" width="11.42578125" style="117"/>
    <col min="11266" max="11266" width="1.28515625" style="117" customWidth="1"/>
    <col min="11267" max="11267" width="9.5703125" style="117" customWidth="1"/>
    <col min="11268" max="11268" width="11.85546875" style="117" customWidth="1"/>
    <col min="11269" max="11271" width="11.140625" style="117" bestFit="1" customWidth="1"/>
    <col min="11272" max="11519" width="11.42578125" style="117"/>
    <col min="11520" max="11520" width="26" style="117" customWidth="1"/>
    <col min="11521" max="11521" width="11.42578125" style="117"/>
    <col min="11522" max="11522" width="1.28515625" style="117" customWidth="1"/>
    <col min="11523" max="11523" width="9.5703125" style="117" customWidth="1"/>
    <col min="11524" max="11524" width="11.85546875" style="117" customWidth="1"/>
    <col min="11525" max="11527" width="11.140625" style="117" bestFit="1" customWidth="1"/>
    <col min="11528" max="11775" width="11.42578125" style="117"/>
    <col min="11776" max="11776" width="26" style="117" customWidth="1"/>
    <col min="11777" max="11777" width="11.42578125" style="117"/>
    <col min="11778" max="11778" width="1.28515625" style="117" customWidth="1"/>
    <col min="11779" max="11779" width="9.5703125" style="117" customWidth="1"/>
    <col min="11780" max="11780" width="11.85546875" style="117" customWidth="1"/>
    <col min="11781" max="11783" width="11.140625" style="117" bestFit="1" customWidth="1"/>
    <col min="11784" max="12031" width="11.42578125" style="117"/>
    <col min="12032" max="12032" width="26" style="117" customWidth="1"/>
    <col min="12033" max="12033" width="11.42578125" style="117"/>
    <col min="12034" max="12034" width="1.28515625" style="117" customWidth="1"/>
    <col min="12035" max="12035" width="9.5703125" style="117" customWidth="1"/>
    <col min="12036" max="12036" width="11.85546875" style="117" customWidth="1"/>
    <col min="12037" max="12039" width="11.140625" style="117" bestFit="1" customWidth="1"/>
    <col min="12040" max="12287" width="11.42578125" style="117"/>
    <col min="12288" max="12288" width="26" style="117" customWidth="1"/>
    <col min="12289" max="12289" width="11.42578125" style="117"/>
    <col min="12290" max="12290" width="1.28515625" style="117" customWidth="1"/>
    <col min="12291" max="12291" width="9.5703125" style="117" customWidth="1"/>
    <col min="12292" max="12292" width="11.85546875" style="117" customWidth="1"/>
    <col min="12293" max="12295" width="11.140625" style="117" bestFit="1" customWidth="1"/>
    <col min="12296" max="12543" width="11.42578125" style="117"/>
    <col min="12544" max="12544" width="26" style="117" customWidth="1"/>
    <col min="12545" max="12545" width="11.42578125" style="117"/>
    <col min="12546" max="12546" width="1.28515625" style="117" customWidth="1"/>
    <col min="12547" max="12547" width="9.5703125" style="117" customWidth="1"/>
    <col min="12548" max="12548" width="11.85546875" style="117" customWidth="1"/>
    <col min="12549" max="12551" width="11.140625" style="117" bestFit="1" customWidth="1"/>
    <col min="12552" max="12799" width="11.42578125" style="117"/>
    <col min="12800" max="12800" width="26" style="117" customWidth="1"/>
    <col min="12801" max="12801" width="11.42578125" style="117"/>
    <col min="12802" max="12802" width="1.28515625" style="117" customWidth="1"/>
    <col min="12803" max="12803" width="9.5703125" style="117" customWidth="1"/>
    <col min="12804" max="12804" width="11.85546875" style="117" customWidth="1"/>
    <col min="12805" max="12807" width="11.140625" style="117" bestFit="1" customWidth="1"/>
    <col min="12808" max="13055" width="11.42578125" style="117"/>
    <col min="13056" max="13056" width="26" style="117" customWidth="1"/>
    <col min="13057" max="13057" width="11.42578125" style="117"/>
    <col min="13058" max="13058" width="1.28515625" style="117" customWidth="1"/>
    <col min="13059" max="13059" width="9.5703125" style="117" customWidth="1"/>
    <col min="13060" max="13060" width="11.85546875" style="117" customWidth="1"/>
    <col min="13061" max="13063" width="11.140625" style="117" bestFit="1" customWidth="1"/>
    <col min="13064" max="13311" width="11.42578125" style="117"/>
    <col min="13312" max="13312" width="26" style="117" customWidth="1"/>
    <col min="13313" max="13313" width="11.42578125" style="117"/>
    <col min="13314" max="13314" width="1.28515625" style="117" customWidth="1"/>
    <col min="13315" max="13315" width="9.5703125" style="117" customWidth="1"/>
    <col min="13316" max="13316" width="11.85546875" style="117" customWidth="1"/>
    <col min="13317" max="13319" width="11.140625" style="117" bestFit="1" customWidth="1"/>
    <col min="13320" max="13567" width="11.42578125" style="117"/>
    <col min="13568" max="13568" width="26" style="117" customWidth="1"/>
    <col min="13569" max="13569" width="11.42578125" style="117"/>
    <col min="13570" max="13570" width="1.28515625" style="117" customWidth="1"/>
    <col min="13571" max="13571" width="9.5703125" style="117" customWidth="1"/>
    <col min="13572" max="13572" width="11.85546875" style="117" customWidth="1"/>
    <col min="13573" max="13575" width="11.140625" style="117" bestFit="1" customWidth="1"/>
    <col min="13576" max="13823" width="11.42578125" style="117"/>
    <col min="13824" max="13824" width="26" style="117" customWidth="1"/>
    <col min="13825" max="13825" width="11.42578125" style="117"/>
    <col min="13826" max="13826" width="1.28515625" style="117" customWidth="1"/>
    <col min="13827" max="13827" width="9.5703125" style="117" customWidth="1"/>
    <col min="13828" max="13828" width="11.85546875" style="117" customWidth="1"/>
    <col min="13829" max="13831" width="11.140625" style="117" bestFit="1" customWidth="1"/>
    <col min="13832" max="14079" width="11.42578125" style="117"/>
    <col min="14080" max="14080" width="26" style="117" customWidth="1"/>
    <col min="14081" max="14081" width="11.42578125" style="117"/>
    <col min="14082" max="14082" width="1.28515625" style="117" customWidth="1"/>
    <col min="14083" max="14083" width="9.5703125" style="117" customWidth="1"/>
    <col min="14084" max="14084" width="11.85546875" style="117" customWidth="1"/>
    <col min="14085" max="14087" width="11.140625" style="117" bestFit="1" customWidth="1"/>
    <col min="14088" max="14335" width="11.42578125" style="117"/>
    <col min="14336" max="14336" width="26" style="117" customWidth="1"/>
    <col min="14337" max="14337" width="11.42578125" style="117"/>
    <col min="14338" max="14338" width="1.28515625" style="117" customWidth="1"/>
    <col min="14339" max="14339" width="9.5703125" style="117" customWidth="1"/>
    <col min="14340" max="14340" width="11.85546875" style="117" customWidth="1"/>
    <col min="14341" max="14343" width="11.140625" style="117" bestFit="1" customWidth="1"/>
    <col min="14344" max="14591" width="11.42578125" style="117"/>
    <col min="14592" max="14592" width="26" style="117" customWidth="1"/>
    <col min="14593" max="14593" width="11.42578125" style="117"/>
    <col min="14594" max="14594" width="1.28515625" style="117" customWidth="1"/>
    <col min="14595" max="14595" width="9.5703125" style="117" customWidth="1"/>
    <col min="14596" max="14596" width="11.85546875" style="117" customWidth="1"/>
    <col min="14597" max="14599" width="11.140625" style="117" bestFit="1" customWidth="1"/>
    <col min="14600" max="14847" width="11.42578125" style="117"/>
    <col min="14848" max="14848" width="26" style="117" customWidth="1"/>
    <col min="14849" max="14849" width="11.42578125" style="117"/>
    <col min="14850" max="14850" width="1.28515625" style="117" customWidth="1"/>
    <col min="14851" max="14851" width="9.5703125" style="117" customWidth="1"/>
    <col min="14852" max="14852" width="11.85546875" style="117" customWidth="1"/>
    <col min="14853" max="14855" width="11.140625" style="117" bestFit="1" customWidth="1"/>
    <col min="14856" max="15103" width="11.42578125" style="117"/>
    <col min="15104" max="15104" width="26" style="117" customWidth="1"/>
    <col min="15105" max="15105" width="11.42578125" style="117"/>
    <col min="15106" max="15106" width="1.28515625" style="117" customWidth="1"/>
    <col min="15107" max="15107" width="9.5703125" style="117" customWidth="1"/>
    <col min="15108" max="15108" width="11.85546875" style="117" customWidth="1"/>
    <col min="15109" max="15111" width="11.140625" style="117" bestFit="1" customWidth="1"/>
    <col min="15112" max="15359" width="11.42578125" style="117"/>
    <col min="15360" max="15360" width="26" style="117" customWidth="1"/>
    <col min="15361" max="15361" width="11.42578125" style="117"/>
    <col min="15362" max="15362" width="1.28515625" style="117" customWidth="1"/>
    <col min="15363" max="15363" width="9.5703125" style="117" customWidth="1"/>
    <col min="15364" max="15364" width="11.85546875" style="117" customWidth="1"/>
    <col min="15365" max="15367" width="11.140625" style="117" bestFit="1" customWidth="1"/>
    <col min="15368" max="15615" width="11.42578125" style="117"/>
    <col min="15616" max="15616" width="26" style="117" customWidth="1"/>
    <col min="15617" max="15617" width="11.42578125" style="117"/>
    <col min="15618" max="15618" width="1.28515625" style="117" customWidth="1"/>
    <col min="15619" max="15619" width="9.5703125" style="117" customWidth="1"/>
    <col min="15620" max="15620" width="11.85546875" style="117" customWidth="1"/>
    <col min="15621" max="15623" width="11.140625" style="117" bestFit="1" customWidth="1"/>
    <col min="15624" max="15871" width="11.42578125" style="117"/>
    <col min="15872" max="15872" width="26" style="117" customWidth="1"/>
    <col min="15873" max="15873" width="11.42578125" style="117"/>
    <col min="15874" max="15874" width="1.28515625" style="117" customWidth="1"/>
    <col min="15875" max="15875" width="9.5703125" style="117" customWidth="1"/>
    <col min="15876" max="15876" width="11.85546875" style="117" customWidth="1"/>
    <col min="15877" max="15879" width="11.140625" style="117" bestFit="1" customWidth="1"/>
    <col min="15880" max="16127" width="11.42578125" style="117"/>
    <col min="16128" max="16128" width="26" style="117" customWidth="1"/>
    <col min="16129" max="16129" width="11.42578125" style="117"/>
    <col min="16130" max="16130" width="1.28515625" style="117" customWidth="1"/>
    <col min="16131" max="16131" width="9.5703125" style="117" customWidth="1"/>
    <col min="16132" max="16132" width="11.85546875" style="117" customWidth="1"/>
    <col min="16133" max="16135" width="11.140625" style="117" bestFit="1" customWidth="1"/>
    <col min="16136" max="16384" width="11.42578125" style="117"/>
  </cols>
  <sheetData>
    <row r="1" spans="1:12" x14ac:dyDescent="0.25">
      <c r="A1" s="11"/>
    </row>
    <row r="2" spans="1:12" s="216" customFormat="1" ht="21" x14ac:dyDescent="0.35">
      <c r="A2" s="273" t="s">
        <v>349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4" spans="1:12" ht="31.5" x14ac:dyDescent="0.25">
      <c r="B4" s="217" t="s">
        <v>1</v>
      </c>
      <c r="C4" s="8" t="s">
        <v>12</v>
      </c>
      <c r="D4" s="8" t="s">
        <v>3</v>
      </c>
      <c r="E4" s="8" t="s">
        <v>13</v>
      </c>
      <c r="F4" s="8" t="s">
        <v>14</v>
      </c>
      <c r="G4" s="8" t="s">
        <v>15</v>
      </c>
      <c r="H4" s="186" t="s">
        <v>305</v>
      </c>
      <c r="I4" s="186" t="s">
        <v>306</v>
      </c>
      <c r="J4" s="186" t="s">
        <v>307</v>
      </c>
      <c r="K4" s="186" t="s">
        <v>308</v>
      </c>
      <c r="L4" s="186" t="s">
        <v>309</v>
      </c>
    </row>
    <row r="5" spans="1:12" x14ac:dyDescent="0.25">
      <c r="A5" s="21" t="s">
        <v>21</v>
      </c>
      <c r="B5" s="17"/>
      <c r="C5" s="153">
        <f>[2]C1!D19</f>
        <v>1164.0239999999999</v>
      </c>
      <c r="D5" s="153">
        <f>[2]C1!E19</f>
        <v>4080</v>
      </c>
      <c r="E5" s="153">
        <f>[2]C1!F19</f>
        <v>4080</v>
      </c>
      <c r="F5" s="153">
        <f>[2]C1!G19</f>
        <v>4080</v>
      </c>
      <c r="G5" s="153">
        <f>[2]C1!H19</f>
        <v>4080</v>
      </c>
      <c r="H5" s="155"/>
      <c r="I5" s="155"/>
      <c r="J5" s="155"/>
      <c r="K5" s="210"/>
      <c r="L5" s="210"/>
    </row>
    <row r="6" spans="1:12" x14ac:dyDescent="0.25">
      <c r="A6" s="21" t="s">
        <v>350</v>
      </c>
      <c r="B6" s="17"/>
      <c r="C6" s="153"/>
      <c r="D6" s="153"/>
      <c r="E6" s="153"/>
      <c r="F6" s="153"/>
      <c r="G6" s="153"/>
      <c r="H6" s="155"/>
      <c r="I6" s="155"/>
      <c r="J6" s="155"/>
      <c r="K6" s="210"/>
      <c r="L6" s="210"/>
    </row>
    <row r="7" spans="1:12" x14ac:dyDescent="0.25">
      <c r="A7" s="155"/>
      <c r="B7" s="17"/>
      <c r="C7" s="218">
        <f>B7*$C$5</f>
        <v>0</v>
      </c>
      <c r="D7" s="44">
        <f t="shared" ref="D7:D12" si="0">($D$5*C7*(1+$B$27)/$C$5)</f>
        <v>0</v>
      </c>
      <c r="E7" s="44">
        <f t="shared" ref="E7:G12" si="1">D7*(1+$B$27)</f>
        <v>0</v>
      </c>
      <c r="F7" s="44">
        <f t="shared" si="1"/>
        <v>0</v>
      </c>
      <c r="G7" s="44">
        <f t="shared" si="1"/>
        <v>0</v>
      </c>
      <c r="H7" s="155"/>
      <c r="I7" s="155"/>
      <c r="J7" s="155"/>
      <c r="K7" s="210"/>
      <c r="L7" s="210"/>
    </row>
    <row r="8" spans="1:12" x14ac:dyDescent="0.25">
      <c r="A8" s="155"/>
      <c r="B8" s="17"/>
      <c r="C8" s="218">
        <f t="shared" ref="C8:C12" si="2">B8*$C$5</f>
        <v>0</v>
      </c>
      <c r="D8" s="44">
        <f t="shared" si="0"/>
        <v>0</v>
      </c>
      <c r="E8" s="44">
        <f t="shared" si="1"/>
        <v>0</v>
      </c>
      <c r="F8" s="44">
        <f t="shared" si="1"/>
        <v>0</v>
      </c>
      <c r="G8" s="44">
        <f t="shared" si="1"/>
        <v>0</v>
      </c>
      <c r="H8" s="155"/>
      <c r="I8" s="155"/>
      <c r="J8" s="155"/>
      <c r="K8" s="210"/>
      <c r="L8" s="210"/>
    </row>
    <row r="9" spans="1:12" x14ac:dyDescent="0.25">
      <c r="A9" s="155"/>
      <c r="B9" s="17"/>
      <c r="C9" s="218">
        <f t="shared" si="2"/>
        <v>0</v>
      </c>
      <c r="D9" s="44">
        <f t="shared" si="0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155"/>
      <c r="I9" s="155"/>
      <c r="J9" s="155"/>
      <c r="K9" s="210"/>
      <c r="L9" s="210"/>
    </row>
    <row r="10" spans="1:12" x14ac:dyDescent="0.25">
      <c r="A10" s="219"/>
      <c r="B10" s="17"/>
      <c r="C10" s="218">
        <f t="shared" si="2"/>
        <v>0</v>
      </c>
      <c r="D10" s="44">
        <f t="shared" si="0"/>
        <v>0</v>
      </c>
      <c r="E10" s="44">
        <f t="shared" si="1"/>
        <v>0</v>
      </c>
      <c r="F10" s="44">
        <f t="shared" si="1"/>
        <v>0</v>
      </c>
      <c r="G10" s="44">
        <f t="shared" si="1"/>
        <v>0</v>
      </c>
      <c r="H10" s="155"/>
      <c r="I10" s="155"/>
      <c r="J10" s="155"/>
      <c r="K10" s="210"/>
      <c r="L10" s="210"/>
    </row>
    <row r="11" spans="1:12" x14ac:dyDescent="0.25">
      <c r="A11" s="155"/>
      <c r="B11" s="17"/>
      <c r="C11" s="218">
        <f t="shared" si="2"/>
        <v>0</v>
      </c>
      <c r="D11" s="44">
        <f t="shared" si="0"/>
        <v>0</v>
      </c>
      <c r="E11" s="44">
        <f t="shared" si="1"/>
        <v>0</v>
      </c>
      <c r="F11" s="44">
        <f t="shared" si="1"/>
        <v>0</v>
      </c>
      <c r="G11" s="44">
        <f t="shared" si="1"/>
        <v>0</v>
      </c>
      <c r="H11" s="155"/>
      <c r="I11" s="136"/>
      <c r="J11" s="5"/>
      <c r="K11" s="210"/>
      <c r="L11" s="210"/>
    </row>
    <row r="12" spans="1:12" x14ac:dyDescent="0.25">
      <c r="A12" s="117"/>
      <c r="B12" s="17"/>
      <c r="C12" s="218">
        <f t="shared" si="2"/>
        <v>0</v>
      </c>
      <c r="D12" s="44">
        <f t="shared" si="0"/>
        <v>0</v>
      </c>
      <c r="E12" s="44">
        <f t="shared" si="1"/>
        <v>0</v>
      </c>
      <c r="F12" s="44">
        <f t="shared" si="1"/>
        <v>0</v>
      </c>
      <c r="G12" s="44">
        <f t="shared" si="1"/>
        <v>0</v>
      </c>
      <c r="H12" s="155"/>
      <c r="I12" s="136"/>
      <c r="J12" s="5"/>
      <c r="K12" s="210"/>
      <c r="L12" s="210"/>
    </row>
    <row r="13" spans="1:12" x14ac:dyDescent="0.25">
      <c r="A13" s="210"/>
      <c r="B13" s="17"/>
      <c r="C13" s="220"/>
      <c r="D13" s="44"/>
      <c r="E13" s="44"/>
      <c r="F13" s="44"/>
      <c r="G13" s="44"/>
      <c r="H13" s="155"/>
      <c r="I13" s="136"/>
      <c r="J13" s="5"/>
      <c r="K13" s="210"/>
      <c r="L13" s="210"/>
    </row>
    <row r="14" spans="1:12" x14ac:dyDescent="0.25">
      <c r="A14" s="210"/>
      <c r="B14" s="17"/>
      <c r="C14" s="220"/>
      <c r="D14" s="44"/>
      <c r="E14" s="44"/>
      <c r="F14" s="44"/>
      <c r="G14" s="44"/>
      <c r="H14" s="155"/>
      <c r="I14" s="136"/>
      <c r="J14" s="5"/>
      <c r="K14" s="210"/>
      <c r="L14" s="210"/>
    </row>
    <row r="15" spans="1:12" x14ac:dyDescent="0.25">
      <c r="A15" s="21" t="s">
        <v>351</v>
      </c>
      <c r="B15" s="126">
        <f>SUM(B7:B14)</f>
        <v>0</v>
      </c>
      <c r="C15" s="126">
        <f>SUM(C7:C14)</f>
        <v>0</v>
      </c>
      <c r="D15" s="126">
        <f t="shared" ref="D15:G15" si="3">SUM(D7:D14)</f>
        <v>0</v>
      </c>
      <c r="E15" s="126">
        <f t="shared" si="3"/>
        <v>0</v>
      </c>
      <c r="F15" s="126">
        <f t="shared" si="3"/>
        <v>0</v>
      </c>
      <c r="G15" s="126">
        <f t="shared" si="3"/>
        <v>0</v>
      </c>
      <c r="H15" s="155"/>
      <c r="I15" s="136"/>
      <c r="J15" s="5"/>
      <c r="K15" s="210"/>
      <c r="L15" s="210"/>
    </row>
    <row r="16" spans="1:12" x14ac:dyDescent="0.25">
      <c r="A16" s="21" t="s">
        <v>352</v>
      </c>
      <c r="B16" s="17"/>
      <c r="C16" s="220"/>
      <c r="D16" s="44"/>
      <c r="E16" s="44"/>
      <c r="F16" s="44"/>
      <c r="G16" s="44"/>
      <c r="H16" s="155"/>
      <c r="I16" s="136"/>
      <c r="J16" s="5"/>
      <c r="K16" s="210"/>
      <c r="L16" s="210"/>
    </row>
    <row r="17" spans="1:12" x14ac:dyDescent="0.25">
      <c r="A17" s="210" t="s">
        <v>353</v>
      </c>
      <c r="B17" s="17"/>
      <c r="C17" s="220">
        <f>B17*$C$5</f>
        <v>0</v>
      </c>
      <c r="D17" s="44">
        <f>(C17/$C$5)*$D$5*(1+$B$27)</f>
        <v>0</v>
      </c>
      <c r="E17" s="44">
        <f>D17*(1+$B$27)</f>
        <v>0</v>
      </c>
      <c r="F17" s="44">
        <f t="shared" ref="F17:G19" si="4">E17*(1+$B$27)</f>
        <v>0</v>
      </c>
      <c r="G17" s="44">
        <f t="shared" si="4"/>
        <v>0</v>
      </c>
      <c r="H17" s="155"/>
      <c r="I17" s="136"/>
      <c r="J17" s="155"/>
      <c r="K17" s="210"/>
      <c r="L17" s="210"/>
    </row>
    <row r="18" spans="1:12" x14ac:dyDescent="0.25">
      <c r="A18" s="210" t="s">
        <v>354</v>
      </c>
      <c r="B18" s="17"/>
      <c r="C18" s="220">
        <f t="shared" ref="C18:C19" si="5">B18*$C$5</f>
        <v>0</v>
      </c>
      <c r="D18" s="44">
        <f t="shared" ref="D18:D19" si="6">(C18/$C$5)*$D$5*(1+$B$27)</f>
        <v>0</v>
      </c>
      <c r="E18" s="44">
        <f t="shared" ref="E18:E19" si="7">D18*(1+$B$27)</f>
        <v>0</v>
      </c>
      <c r="F18" s="44">
        <f t="shared" si="4"/>
        <v>0</v>
      </c>
      <c r="G18" s="44">
        <f t="shared" si="4"/>
        <v>0</v>
      </c>
      <c r="H18" s="155"/>
      <c r="I18" s="155"/>
      <c r="J18" s="155"/>
      <c r="K18" s="210"/>
      <c r="L18" s="210"/>
    </row>
    <row r="19" spans="1:12" x14ac:dyDescent="0.25">
      <c r="A19" s="210" t="s">
        <v>355</v>
      </c>
      <c r="B19" s="17"/>
      <c r="C19" s="220">
        <f t="shared" si="5"/>
        <v>0</v>
      </c>
      <c r="D19" s="44">
        <f t="shared" si="6"/>
        <v>0</v>
      </c>
      <c r="E19" s="44">
        <f t="shared" si="7"/>
        <v>0</v>
      </c>
      <c r="F19" s="44">
        <f t="shared" si="4"/>
        <v>0</v>
      </c>
      <c r="G19" s="44">
        <f t="shared" si="4"/>
        <v>0</v>
      </c>
      <c r="H19" s="155"/>
      <c r="I19" s="155"/>
      <c r="J19" s="155"/>
      <c r="K19" s="210"/>
      <c r="L19" s="210"/>
    </row>
    <row r="20" spans="1:12" x14ac:dyDescent="0.25">
      <c r="A20" s="21" t="s">
        <v>356</v>
      </c>
      <c r="B20" s="126">
        <f>SUM(B17:B19)</f>
        <v>0</v>
      </c>
      <c r="C20" s="126">
        <f t="shared" ref="C20:G20" si="8">SUM(C17:C19)</f>
        <v>0</v>
      </c>
      <c r="D20" s="126">
        <f t="shared" si="8"/>
        <v>0</v>
      </c>
      <c r="E20" s="126">
        <f t="shared" si="8"/>
        <v>0</v>
      </c>
      <c r="F20" s="126">
        <f t="shared" si="8"/>
        <v>0</v>
      </c>
      <c r="G20" s="126">
        <f t="shared" si="8"/>
        <v>0</v>
      </c>
      <c r="H20" s="155"/>
      <c r="I20" s="155"/>
      <c r="J20" s="155"/>
      <c r="K20" s="210"/>
      <c r="L20" s="210"/>
    </row>
    <row r="21" spans="1:12" s="120" customFormat="1" x14ac:dyDescent="0.25">
      <c r="A21" s="21" t="s">
        <v>357</v>
      </c>
      <c r="B21" s="122">
        <f t="shared" ref="B21" si="9">SUM(B7:B19)</f>
        <v>0</v>
      </c>
      <c r="C21" s="126">
        <f>C20+C15</f>
        <v>0</v>
      </c>
      <c r="D21" s="126">
        <f t="shared" ref="D21:G21" si="10">D20+D15</f>
        <v>0</v>
      </c>
      <c r="E21" s="126">
        <f t="shared" si="10"/>
        <v>0</v>
      </c>
      <c r="F21" s="126">
        <f t="shared" si="10"/>
        <v>0</v>
      </c>
      <c r="G21" s="126">
        <f t="shared" si="10"/>
        <v>0</v>
      </c>
      <c r="H21" s="21"/>
      <c r="I21" s="225"/>
      <c r="J21" s="21"/>
      <c r="K21" s="226"/>
      <c r="L21" s="226"/>
    </row>
    <row r="23" spans="1:12" x14ac:dyDescent="0.25">
      <c r="A23" s="11" t="s">
        <v>61</v>
      </c>
      <c r="C23" s="124"/>
      <c r="D23" s="124"/>
      <c r="E23" s="124"/>
      <c r="F23" s="124"/>
      <c r="G23" s="124"/>
    </row>
    <row r="24" spans="1:12" x14ac:dyDescent="0.25">
      <c r="A24" s="221" t="s">
        <v>358</v>
      </c>
      <c r="B24" s="222">
        <v>12</v>
      </c>
      <c r="C24" s="223" t="s">
        <v>81</v>
      </c>
      <c r="D24" s="221"/>
      <c r="E24" s="221"/>
      <c r="F24" s="221"/>
      <c r="J24" s="117"/>
    </row>
    <row r="25" spans="1:12" x14ac:dyDescent="0.25">
      <c r="A25" s="221" t="s">
        <v>359</v>
      </c>
      <c r="B25" s="224"/>
      <c r="C25" s="223" t="s">
        <v>360</v>
      </c>
      <c r="D25" s="221"/>
      <c r="E25" s="221"/>
      <c r="F25" s="221"/>
      <c r="J25" s="117"/>
    </row>
    <row r="26" spans="1:12" x14ac:dyDescent="0.25">
      <c r="A26" s="221" t="s">
        <v>361</v>
      </c>
      <c r="B26" s="224"/>
      <c r="C26" s="223" t="s">
        <v>360</v>
      </c>
      <c r="D26" s="221"/>
      <c r="E26" s="221"/>
      <c r="F26" s="221"/>
      <c r="J26" s="117"/>
    </row>
    <row r="27" spans="1:12" x14ac:dyDescent="0.25">
      <c r="A27" s="12" t="s">
        <v>362</v>
      </c>
      <c r="B27" s="179">
        <v>0.25</v>
      </c>
      <c r="C27" s="12" t="s">
        <v>363</v>
      </c>
    </row>
  </sheetData>
  <mergeCells count="1">
    <mergeCell ref="A2:L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6" sqref="H6:L11"/>
    </sheetView>
  </sheetViews>
  <sheetFormatPr baseColWidth="10" defaultRowHeight="15.75" x14ac:dyDescent="0.25"/>
  <cols>
    <col min="1" max="1" width="2.5703125" style="10" customWidth="1"/>
    <col min="2" max="2" width="50.85546875" style="10" customWidth="1"/>
    <col min="3" max="3" width="17.5703125" style="10" bestFit="1" customWidth="1"/>
    <col min="4" max="4" width="16.28515625" style="10" bestFit="1" customWidth="1"/>
    <col min="5" max="5" width="18.140625" style="10" bestFit="1" customWidth="1"/>
    <col min="6" max="6" width="17.7109375" style="10" bestFit="1" customWidth="1"/>
    <col min="7" max="7" width="17" style="10" bestFit="1" customWidth="1"/>
    <col min="8" max="8" width="11.42578125" style="10"/>
  </cols>
  <sheetData>
    <row r="1" spans="1:12" x14ac:dyDescent="0.25">
      <c r="B1" s="28"/>
      <c r="C1" s="28"/>
      <c r="D1" s="28"/>
      <c r="E1" s="28"/>
      <c r="F1" s="28"/>
      <c r="G1" s="28"/>
      <c r="H1" s="28"/>
    </row>
    <row r="2" spans="1:12" ht="42" customHeight="1" x14ac:dyDescent="0.25">
      <c r="B2" s="292" t="s">
        <v>381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1:12" x14ac:dyDescent="0.25">
      <c r="B3" s="227"/>
      <c r="C3" s="227"/>
      <c r="D3" s="227"/>
      <c r="E3" s="227"/>
      <c r="F3" s="227"/>
      <c r="G3" s="227"/>
      <c r="H3" s="227"/>
    </row>
    <row r="4" spans="1:12" ht="13.5" customHeight="1" x14ac:dyDescent="0.25"/>
    <row r="5" spans="1:12" ht="30.6" customHeight="1" x14ac:dyDescent="0.25">
      <c r="B5" s="35"/>
      <c r="C5" s="228" t="s">
        <v>364</v>
      </c>
      <c r="D5" s="228" t="s">
        <v>365</v>
      </c>
      <c r="E5" s="228" t="s">
        <v>366</v>
      </c>
      <c r="F5" s="228" t="s">
        <v>367</v>
      </c>
      <c r="G5" s="228" t="s">
        <v>368</v>
      </c>
      <c r="H5" s="186" t="s">
        <v>305</v>
      </c>
      <c r="I5" s="186" t="s">
        <v>306</v>
      </c>
      <c r="J5" s="186" t="s">
        <v>307</v>
      </c>
      <c r="K5" s="186" t="s">
        <v>308</v>
      </c>
      <c r="L5" s="186" t="s">
        <v>309</v>
      </c>
    </row>
    <row r="6" spans="1:12" x14ac:dyDescent="0.25">
      <c r="A6" s="28"/>
      <c r="B6" s="203" t="s">
        <v>21</v>
      </c>
      <c r="C6" s="229"/>
      <c r="D6" s="229"/>
      <c r="E6" s="229"/>
      <c r="F6" s="229"/>
      <c r="G6" s="229"/>
      <c r="H6" s="206"/>
      <c r="I6" s="5"/>
      <c r="J6" s="5"/>
      <c r="K6" s="5"/>
      <c r="L6" s="5"/>
    </row>
    <row r="7" spans="1:12" x14ac:dyDescent="0.25">
      <c r="A7" s="28"/>
      <c r="B7" s="203" t="s">
        <v>339</v>
      </c>
      <c r="C7" s="230"/>
      <c r="D7" s="230"/>
      <c r="E7" s="230"/>
      <c r="F7" s="230"/>
      <c r="G7" s="230"/>
      <c r="H7" s="206"/>
      <c r="I7" s="5"/>
      <c r="J7" s="5"/>
      <c r="K7" s="5"/>
      <c r="L7" s="5"/>
    </row>
    <row r="8" spans="1:12" x14ac:dyDescent="0.25">
      <c r="A8" s="231"/>
      <c r="B8" s="232" t="s">
        <v>369</v>
      </c>
      <c r="C8" s="230"/>
      <c r="D8" s="230"/>
      <c r="E8" s="230"/>
      <c r="F8" s="230"/>
      <c r="G8" s="230"/>
      <c r="H8" s="206"/>
      <c r="I8" s="5"/>
      <c r="J8" s="5"/>
      <c r="K8" s="5"/>
      <c r="L8" s="5"/>
    </row>
    <row r="9" spans="1:12" x14ac:dyDescent="0.25">
      <c r="A9" s="231"/>
      <c r="B9" s="232" t="s">
        <v>370</v>
      </c>
      <c r="C9" s="230"/>
      <c r="D9" s="230"/>
      <c r="E9" s="230"/>
      <c r="F9" s="230"/>
      <c r="G9" s="230"/>
      <c r="H9" s="206"/>
      <c r="I9" s="5"/>
      <c r="J9" s="5"/>
      <c r="K9" s="5"/>
      <c r="L9" s="5"/>
    </row>
    <row r="10" spans="1:12" x14ac:dyDescent="0.25">
      <c r="A10" s="231"/>
      <c r="B10" s="233" t="s">
        <v>371</v>
      </c>
      <c r="C10" s="218"/>
      <c r="D10" s="218"/>
      <c r="E10" s="218"/>
      <c r="F10" s="218"/>
      <c r="G10" s="218"/>
      <c r="H10" s="206"/>
      <c r="I10" s="5"/>
      <c r="J10" s="5"/>
      <c r="K10" s="5"/>
      <c r="L10" s="5"/>
    </row>
    <row r="11" spans="1:12" x14ac:dyDescent="0.25">
      <c r="A11" s="231"/>
      <c r="B11" s="232" t="s">
        <v>372</v>
      </c>
      <c r="C11" s="230"/>
      <c r="D11" s="230"/>
      <c r="E11" s="230"/>
      <c r="F11" s="230"/>
      <c r="G11" s="230"/>
      <c r="H11" s="206"/>
      <c r="I11" s="5"/>
      <c r="J11" s="5"/>
      <c r="K11" s="5"/>
      <c r="L11" s="5"/>
    </row>
    <row r="12" spans="1:12" x14ac:dyDescent="0.25">
      <c r="A12" s="231"/>
      <c r="B12" s="234"/>
      <c r="C12" s="235"/>
      <c r="D12" s="235"/>
      <c r="E12" s="235"/>
      <c r="F12" s="235"/>
      <c r="G12" s="235"/>
    </row>
    <row r="13" spans="1:12" x14ac:dyDescent="0.25">
      <c r="A13" s="231"/>
      <c r="B13" s="234"/>
      <c r="C13" s="235"/>
      <c r="D13" s="235"/>
      <c r="E13" s="235"/>
      <c r="F13" s="235"/>
      <c r="G13" s="235"/>
    </row>
    <row r="14" spans="1:12" x14ac:dyDescent="0.25">
      <c r="B14" s="65" t="s">
        <v>61</v>
      </c>
    </row>
    <row r="16" spans="1:12" x14ac:dyDescent="0.25">
      <c r="C16" s="289" t="s">
        <v>373</v>
      </c>
      <c r="D16" s="290"/>
      <c r="E16" s="291"/>
    </row>
    <row r="17" spans="2:10" x14ac:dyDescent="0.25">
      <c r="C17" s="206" t="s">
        <v>374</v>
      </c>
      <c r="D17" s="206" t="s">
        <v>375</v>
      </c>
      <c r="E17" s="206" t="s">
        <v>376</v>
      </c>
      <c r="J17" s="106"/>
    </row>
    <row r="18" spans="2:10" x14ac:dyDescent="0.25">
      <c r="B18" s="10" t="s">
        <v>377</v>
      </c>
      <c r="C18" s="233">
        <v>0</v>
      </c>
      <c r="D18" s="205">
        <v>0.15</v>
      </c>
      <c r="E18" s="233">
        <v>0</v>
      </c>
    </row>
    <row r="19" spans="2:10" x14ac:dyDescent="0.25">
      <c r="B19" s="10" t="s">
        <v>378</v>
      </c>
      <c r="C19" s="233">
        <f>C21*2000</f>
        <v>110000</v>
      </c>
      <c r="D19" s="205">
        <v>0.22</v>
      </c>
      <c r="E19" s="233">
        <f>C21*140</f>
        <v>7700</v>
      </c>
    </row>
    <row r="20" spans="2:10" x14ac:dyDescent="0.25">
      <c r="B20" s="10" t="s">
        <v>379</v>
      </c>
      <c r="C20" s="233">
        <f>C21*3000</f>
        <v>165000</v>
      </c>
      <c r="D20" s="205">
        <v>0.34</v>
      </c>
      <c r="E20" s="233">
        <f>C21*500</f>
        <v>27500</v>
      </c>
    </row>
    <row r="21" spans="2:10" x14ac:dyDescent="0.25">
      <c r="B21" s="10" t="s">
        <v>380</v>
      </c>
      <c r="C21" s="236">
        <v>55</v>
      </c>
    </row>
  </sheetData>
  <mergeCells count="2">
    <mergeCell ref="C16:E16"/>
    <mergeCell ref="B2:L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workbookViewId="0">
      <selection activeCell="A2" sqref="A2:L2"/>
    </sheetView>
  </sheetViews>
  <sheetFormatPr baseColWidth="10" defaultRowHeight="15.75" x14ac:dyDescent="0.25"/>
  <cols>
    <col min="1" max="1" width="3.28515625" style="12" customWidth="1"/>
    <col min="2" max="2" width="46.42578125" style="12" customWidth="1"/>
    <col min="3" max="3" width="13.85546875" style="12" customWidth="1"/>
    <col min="4" max="5" width="14.140625" style="12" bestFit="1" customWidth="1"/>
    <col min="6" max="6" width="15" style="12" customWidth="1"/>
    <col min="7" max="7" width="15.28515625" style="12" bestFit="1" customWidth="1"/>
    <col min="8" max="11" width="11.42578125" style="12"/>
    <col min="12" max="256" width="11.42578125" style="117"/>
    <col min="257" max="257" width="3.28515625" style="117" customWidth="1"/>
    <col min="258" max="258" width="32.28515625" style="117" customWidth="1"/>
    <col min="259" max="259" width="13" style="117" customWidth="1"/>
    <col min="260" max="263" width="13.7109375" style="117" bestFit="1" customWidth="1"/>
    <col min="264" max="512" width="11.42578125" style="117"/>
    <col min="513" max="513" width="3.28515625" style="117" customWidth="1"/>
    <col min="514" max="514" width="32.28515625" style="117" customWidth="1"/>
    <col min="515" max="515" width="13" style="117" customWidth="1"/>
    <col min="516" max="519" width="13.7109375" style="117" bestFit="1" customWidth="1"/>
    <col min="520" max="768" width="11.42578125" style="117"/>
    <col min="769" max="769" width="3.28515625" style="117" customWidth="1"/>
    <col min="770" max="770" width="32.28515625" style="117" customWidth="1"/>
    <col min="771" max="771" width="13" style="117" customWidth="1"/>
    <col min="772" max="775" width="13.7109375" style="117" bestFit="1" customWidth="1"/>
    <col min="776" max="1024" width="11.42578125" style="117"/>
    <col min="1025" max="1025" width="3.28515625" style="117" customWidth="1"/>
    <col min="1026" max="1026" width="32.28515625" style="117" customWidth="1"/>
    <col min="1027" max="1027" width="13" style="117" customWidth="1"/>
    <col min="1028" max="1031" width="13.7109375" style="117" bestFit="1" customWidth="1"/>
    <col min="1032" max="1280" width="11.42578125" style="117"/>
    <col min="1281" max="1281" width="3.28515625" style="117" customWidth="1"/>
    <col min="1282" max="1282" width="32.28515625" style="117" customWidth="1"/>
    <col min="1283" max="1283" width="13" style="117" customWidth="1"/>
    <col min="1284" max="1287" width="13.7109375" style="117" bestFit="1" customWidth="1"/>
    <col min="1288" max="1536" width="11.42578125" style="117"/>
    <col min="1537" max="1537" width="3.28515625" style="117" customWidth="1"/>
    <col min="1538" max="1538" width="32.28515625" style="117" customWidth="1"/>
    <col min="1539" max="1539" width="13" style="117" customWidth="1"/>
    <col min="1540" max="1543" width="13.7109375" style="117" bestFit="1" customWidth="1"/>
    <col min="1544" max="1792" width="11.42578125" style="117"/>
    <col min="1793" max="1793" width="3.28515625" style="117" customWidth="1"/>
    <col min="1794" max="1794" width="32.28515625" style="117" customWidth="1"/>
    <col min="1795" max="1795" width="13" style="117" customWidth="1"/>
    <col min="1796" max="1799" width="13.7109375" style="117" bestFit="1" customWidth="1"/>
    <col min="1800" max="2048" width="11.42578125" style="117"/>
    <col min="2049" max="2049" width="3.28515625" style="117" customWidth="1"/>
    <col min="2050" max="2050" width="32.28515625" style="117" customWidth="1"/>
    <col min="2051" max="2051" width="13" style="117" customWidth="1"/>
    <col min="2052" max="2055" width="13.7109375" style="117" bestFit="1" customWidth="1"/>
    <col min="2056" max="2304" width="11.42578125" style="117"/>
    <col min="2305" max="2305" width="3.28515625" style="117" customWidth="1"/>
    <col min="2306" max="2306" width="32.28515625" style="117" customWidth="1"/>
    <col min="2307" max="2307" width="13" style="117" customWidth="1"/>
    <col min="2308" max="2311" width="13.7109375" style="117" bestFit="1" customWidth="1"/>
    <col min="2312" max="2560" width="11.42578125" style="117"/>
    <col min="2561" max="2561" width="3.28515625" style="117" customWidth="1"/>
    <col min="2562" max="2562" width="32.28515625" style="117" customWidth="1"/>
    <col min="2563" max="2563" width="13" style="117" customWidth="1"/>
    <col min="2564" max="2567" width="13.7109375" style="117" bestFit="1" customWidth="1"/>
    <col min="2568" max="2816" width="11.42578125" style="117"/>
    <col min="2817" max="2817" width="3.28515625" style="117" customWidth="1"/>
    <col min="2818" max="2818" width="32.28515625" style="117" customWidth="1"/>
    <col min="2819" max="2819" width="13" style="117" customWidth="1"/>
    <col min="2820" max="2823" width="13.7109375" style="117" bestFit="1" customWidth="1"/>
    <col min="2824" max="3072" width="11.42578125" style="117"/>
    <col min="3073" max="3073" width="3.28515625" style="117" customWidth="1"/>
    <col min="3074" max="3074" width="32.28515625" style="117" customWidth="1"/>
    <col min="3075" max="3075" width="13" style="117" customWidth="1"/>
    <col min="3076" max="3079" width="13.7109375" style="117" bestFit="1" customWidth="1"/>
    <col min="3080" max="3328" width="11.42578125" style="117"/>
    <col min="3329" max="3329" width="3.28515625" style="117" customWidth="1"/>
    <col min="3330" max="3330" width="32.28515625" style="117" customWidth="1"/>
    <col min="3331" max="3331" width="13" style="117" customWidth="1"/>
    <col min="3332" max="3335" width="13.7109375" style="117" bestFit="1" customWidth="1"/>
    <col min="3336" max="3584" width="11.42578125" style="117"/>
    <col min="3585" max="3585" width="3.28515625" style="117" customWidth="1"/>
    <col min="3586" max="3586" width="32.28515625" style="117" customWidth="1"/>
    <col min="3587" max="3587" width="13" style="117" customWidth="1"/>
    <col min="3588" max="3591" width="13.7109375" style="117" bestFit="1" customWidth="1"/>
    <col min="3592" max="3840" width="11.42578125" style="117"/>
    <col min="3841" max="3841" width="3.28515625" style="117" customWidth="1"/>
    <col min="3842" max="3842" width="32.28515625" style="117" customWidth="1"/>
    <col min="3843" max="3843" width="13" style="117" customWidth="1"/>
    <col min="3844" max="3847" width="13.7109375" style="117" bestFit="1" customWidth="1"/>
    <col min="3848" max="4096" width="11.42578125" style="117"/>
    <col min="4097" max="4097" width="3.28515625" style="117" customWidth="1"/>
    <col min="4098" max="4098" width="32.28515625" style="117" customWidth="1"/>
    <col min="4099" max="4099" width="13" style="117" customWidth="1"/>
    <col min="4100" max="4103" width="13.7109375" style="117" bestFit="1" customWidth="1"/>
    <col min="4104" max="4352" width="11.42578125" style="117"/>
    <col min="4353" max="4353" width="3.28515625" style="117" customWidth="1"/>
    <col min="4354" max="4354" width="32.28515625" style="117" customWidth="1"/>
    <col min="4355" max="4355" width="13" style="117" customWidth="1"/>
    <col min="4356" max="4359" width="13.7109375" style="117" bestFit="1" customWidth="1"/>
    <col min="4360" max="4608" width="11.42578125" style="117"/>
    <col min="4609" max="4609" width="3.28515625" style="117" customWidth="1"/>
    <col min="4610" max="4610" width="32.28515625" style="117" customWidth="1"/>
    <col min="4611" max="4611" width="13" style="117" customWidth="1"/>
    <col min="4612" max="4615" width="13.7109375" style="117" bestFit="1" customWidth="1"/>
    <col min="4616" max="4864" width="11.42578125" style="117"/>
    <col min="4865" max="4865" width="3.28515625" style="117" customWidth="1"/>
    <col min="4866" max="4866" width="32.28515625" style="117" customWidth="1"/>
    <col min="4867" max="4867" width="13" style="117" customWidth="1"/>
    <col min="4868" max="4871" width="13.7109375" style="117" bestFit="1" customWidth="1"/>
    <col min="4872" max="5120" width="11.42578125" style="117"/>
    <col min="5121" max="5121" width="3.28515625" style="117" customWidth="1"/>
    <col min="5122" max="5122" width="32.28515625" style="117" customWidth="1"/>
    <col min="5123" max="5123" width="13" style="117" customWidth="1"/>
    <col min="5124" max="5127" width="13.7109375" style="117" bestFit="1" customWidth="1"/>
    <col min="5128" max="5376" width="11.42578125" style="117"/>
    <col min="5377" max="5377" width="3.28515625" style="117" customWidth="1"/>
    <col min="5378" max="5378" width="32.28515625" style="117" customWidth="1"/>
    <col min="5379" max="5379" width="13" style="117" customWidth="1"/>
    <col min="5380" max="5383" width="13.7109375" style="117" bestFit="1" customWidth="1"/>
    <col min="5384" max="5632" width="11.42578125" style="117"/>
    <col min="5633" max="5633" width="3.28515625" style="117" customWidth="1"/>
    <col min="5634" max="5634" width="32.28515625" style="117" customWidth="1"/>
    <col min="5635" max="5635" width="13" style="117" customWidth="1"/>
    <col min="5636" max="5639" width="13.7109375" style="117" bestFit="1" customWidth="1"/>
    <col min="5640" max="5888" width="11.42578125" style="117"/>
    <col min="5889" max="5889" width="3.28515625" style="117" customWidth="1"/>
    <col min="5890" max="5890" width="32.28515625" style="117" customWidth="1"/>
    <col min="5891" max="5891" width="13" style="117" customWidth="1"/>
    <col min="5892" max="5895" width="13.7109375" style="117" bestFit="1" customWidth="1"/>
    <col min="5896" max="6144" width="11.42578125" style="117"/>
    <col min="6145" max="6145" width="3.28515625" style="117" customWidth="1"/>
    <col min="6146" max="6146" width="32.28515625" style="117" customWidth="1"/>
    <col min="6147" max="6147" width="13" style="117" customWidth="1"/>
    <col min="6148" max="6151" width="13.7109375" style="117" bestFit="1" customWidth="1"/>
    <col min="6152" max="6400" width="11.42578125" style="117"/>
    <col min="6401" max="6401" width="3.28515625" style="117" customWidth="1"/>
    <col min="6402" max="6402" width="32.28515625" style="117" customWidth="1"/>
    <col min="6403" max="6403" width="13" style="117" customWidth="1"/>
    <col min="6404" max="6407" width="13.7109375" style="117" bestFit="1" customWidth="1"/>
    <col min="6408" max="6656" width="11.42578125" style="117"/>
    <col min="6657" max="6657" width="3.28515625" style="117" customWidth="1"/>
    <col min="6658" max="6658" width="32.28515625" style="117" customWidth="1"/>
    <col min="6659" max="6659" width="13" style="117" customWidth="1"/>
    <col min="6660" max="6663" width="13.7109375" style="117" bestFit="1" customWidth="1"/>
    <col min="6664" max="6912" width="11.42578125" style="117"/>
    <col min="6913" max="6913" width="3.28515625" style="117" customWidth="1"/>
    <col min="6914" max="6914" width="32.28515625" style="117" customWidth="1"/>
    <col min="6915" max="6915" width="13" style="117" customWidth="1"/>
    <col min="6916" max="6919" width="13.7109375" style="117" bestFit="1" customWidth="1"/>
    <col min="6920" max="7168" width="11.42578125" style="117"/>
    <col min="7169" max="7169" width="3.28515625" style="117" customWidth="1"/>
    <col min="7170" max="7170" width="32.28515625" style="117" customWidth="1"/>
    <col min="7171" max="7171" width="13" style="117" customWidth="1"/>
    <col min="7172" max="7175" width="13.7109375" style="117" bestFit="1" customWidth="1"/>
    <col min="7176" max="7424" width="11.42578125" style="117"/>
    <col min="7425" max="7425" width="3.28515625" style="117" customWidth="1"/>
    <col min="7426" max="7426" width="32.28515625" style="117" customWidth="1"/>
    <col min="7427" max="7427" width="13" style="117" customWidth="1"/>
    <col min="7428" max="7431" width="13.7109375" style="117" bestFit="1" customWidth="1"/>
    <col min="7432" max="7680" width="11.42578125" style="117"/>
    <col min="7681" max="7681" width="3.28515625" style="117" customWidth="1"/>
    <col min="7682" max="7682" width="32.28515625" style="117" customWidth="1"/>
    <col min="7683" max="7683" width="13" style="117" customWidth="1"/>
    <col min="7684" max="7687" width="13.7109375" style="117" bestFit="1" customWidth="1"/>
    <col min="7688" max="7936" width="11.42578125" style="117"/>
    <col min="7937" max="7937" width="3.28515625" style="117" customWidth="1"/>
    <col min="7938" max="7938" width="32.28515625" style="117" customWidth="1"/>
    <col min="7939" max="7939" width="13" style="117" customWidth="1"/>
    <col min="7940" max="7943" width="13.7109375" style="117" bestFit="1" customWidth="1"/>
    <col min="7944" max="8192" width="11.42578125" style="117"/>
    <col min="8193" max="8193" width="3.28515625" style="117" customWidth="1"/>
    <col min="8194" max="8194" width="32.28515625" style="117" customWidth="1"/>
    <col min="8195" max="8195" width="13" style="117" customWidth="1"/>
    <col min="8196" max="8199" width="13.7109375" style="117" bestFit="1" customWidth="1"/>
    <col min="8200" max="8448" width="11.42578125" style="117"/>
    <col min="8449" max="8449" width="3.28515625" style="117" customWidth="1"/>
    <col min="8450" max="8450" width="32.28515625" style="117" customWidth="1"/>
    <col min="8451" max="8451" width="13" style="117" customWidth="1"/>
    <col min="8452" max="8455" width="13.7109375" style="117" bestFit="1" customWidth="1"/>
    <col min="8456" max="8704" width="11.42578125" style="117"/>
    <col min="8705" max="8705" width="3.28515625" style="117" customWidth="1"/>
    <col min="8706" max="8706" width="32.28515625" style="117" customWidth="1"/>
    <col min="8707" max="8707" width="13" style="117" customWidth="1"/>
    <col min="8708" max="8711" width="13.7109375" style="117" bestFit="1" customWidth="1"/>
    <col min="8712" max="8960" width="11.42578125" style="117"/>
    <col min="8961" max="8961" width="3.28515625" style="117" customWidth="1"/>
    <col min="8962" max="8962" width="32.28515625" style="117" customWidth="1"/>
    <col min="8963" max="8963" width="13" style="117" customWidth="1"/>
    <col min="8964" max="8967" width="13.7109375" style="117" bestFit="1" customWidth="1"/>
    <col min="8968" max="9216" width="11.42578125" style="117"/>
    <col min="9217" max="9217" width="3.28515625" style="117" customWidth="1"/>
    <col min="9218" max="9218" width="32.28515625" style="117" customWidth="1"/>
    <col min="9219" max="9219" width="13" style="117" customWidth="1"/>
    <col min="9220" max="9223" width="13.7109375" style="117" bestFit="1" customWidth="1"/>
    <col min="9224" max="9472" width="11.42578125" style="117"/>
    <col min="9473" max="9473" width="3.28515625" style="117" customWidth="1"/>
    <col min="9474" max="9474" width="32.28515625" style="117" customWidth="1"/>
    <col min="9475" max="9475" width="13" style="117" customWidth="1"/>
    <col min="9476" max="9479" width="13.7109375" style="117" bestFit="1" customWidth="1"/>
    <col min="9480" max="9728" width="11.42578125" style="117"/>
    <col min="9729" max="9729" width="3.28515625" style="117" customWidth="1"/>
    <col min="9730" max="9730" width="32.28515625" style="117" customWidth="1"/>
    <col min="9731" max="9731" width="13" style="117" customWidth="1"/>
    <col min="9732" max="9735" width="13.7109375" style="117" bestFit="1" customWidth="1"/>
    <col min="9736" max="9984" width="11.42578125" style="117"/>
    <col min="9985" max="9985" width="3.28515625" style="117" customWidth="1"/>
    <col min="9986" max="9986" width="32.28515625" style="117" customWidth="1"/>
    <col min="9987" max="9987" width="13" style="117" customWidth="1"/>
    <col min="9988" max="9991" width="13.7109375" style="117" bestFit="1" customWidth="1"/>
    <col min="9992" max="10240" width="11.42578125" style="117"/>
    <col min="10241" max="10241" width="3.28515625" style="117" customWidth="1"/>
    <col min="10242" max="10242" width="32.28515625" style="117" customWidth="1"/>
    <col min="10243" max="10243" width="13" style="117" customWidth="1"/>
    <col min="10244" max="10247" width="13.7109375" style="117" bestFit="1" customWidth="1"/>
    <col min="10248" max="10496" width="11.42578125" style="117"/>
    <col min="10497" max="10497" width="3.28515625" style="117" customWidth="1"/>
    <col min="10498" max="10498" width="32.28515625" style="117" customWidth="1"/>
    <col min="10499" max="10499" width="13" style="117" customWidth="1"/>
    <col min="10500" max="10503" width="13.7109375" style="117" bestFit="1" customWidth="1"/>
    <col min="10504" max="10752" width="11.42578125" style="117"/>
    <col min="10753" max="10753" width="3.28515625" style="117" customWidth="1"/>
    <col min="10754" max="10754" width="32.28515625" style="117" customWidth="1"/>
    <col min="10755" max="10755" width="13" style="117" customWidth="1"/>
    <col min="10756" max="10759" width="13.7109375" style="117" bestFit="1" customWidth="1"/>
    <col min="10760" max="11008" width="11.42578125" style="117"/>
    <col min="11009" max="11009" width="3.28515625" style="117" customWidth="1"/>
    <col min="11010" max="11010" width="32.28515625" style="117" customWidth="1"/>
    <col min="11011" max="11011" width="13" style="117" customWidth="1"/>
    <col min="11012" max="11015" width="13.7109375" style="117" bestFit="1" customWidth="1"/>
    <col min="11016" max="11264" width="11.42578125" style="117"/>
    <col min="11265" max="11265" width="3.28515625" style="117" customWidth="1"/>
    <col min="11266" max="11266" width="32.28515625" style="117" customWidth="1"/>
    <col min="11267" max="11267" width="13" style="117" customWidth="1"/>
    <col min="11268" max="11271" width="13.7109375" style="117" bestFit="1" customWidth="1"/>
    <col min="11272" max="11520" width="11.42578125" style="117"/>
    <col min="11521" max="11521" width="3.28515625" style="117" customWidth="1"/>
    <col min="11522" max="11522" width="32.28515625" style="117" customWidth="1"/>
    <col min="11523" max="11523" width="13" style="117" customWidth="1"/>
    <col min="11524" max="11527" width="13.7109375" style="117" bestFit="1" customWidth="1"/>
    <col min="11528" max="11776" width="11.42578125" style="117"/>
    <col min="11777" max="11777" width="3.28515625" style="117" customWidth="1"/>
    <col min="11778" max="11778" width="32.28515625" style="117" customWidth="1"/>
    <col min="11779" max="11779" width="13" style="117" customWidth="1"/>
    <col min="11780" max="11783" width="13.7109375" style="117" bestFit="1" customWidth="1"/>
    <col min="11784" max="12032" width="11.42578125" style="117"/>
    <col min="12033" max="12033" width="3.28515625" style="117" customWidth="1"/>
    <col min="12034" max="12034" width="32.28515625" style="117" customWidth="1"/>
    <col min="12035" max="12035" width="13" style="117" customWidth="1"/>
    <col min="12036" max="12039" width="13.7109375" style="117" bestFit="1" customWidth="1"/>
    <col min="12040" max="12288" width="11.42578125" style="117"/>
    <col min="12289" max="12289" width="3.28515625" style="117" customWidth="1"/>
    <col min="12290" max="12290" width="32.28515625" style="117" customWidth="1"/>
    <col min="12291" max="12291" width="13" style="117" customWidth="1"/>
    <col min="12292" max="12295" width="13.7109375" style="117" bestFit="1" customWidth="1"/>
    <col min="12296" max="12544" width="11.42578125" style="117"/>
    <col min="12545" max="12545" width="3.28515625" style="117" customWidth="1"/>
    <col min="12546" max="12546" width="32.28515625" style="117" customWidth="1"/>
    <col min="12547" max="12547" width="13" style="117" customWidth="1"/>
    <col min="12548" max="12551" width="13.7109375" style="117" bestFit="1" customWidth="1"/>
    <col min="12552" max="12800" width="11.42578125" style="117"/>
    <col min="12801" max="12801" width="3.28515625" style="117" customWidth="1"/>
    <col min="12802" max="12802" width="32.28515625" style="117" customWidth="1"/>
    <col min="12803" max="12803" width="13" style="117" customWidth="1"/>
    <col min="12804" max="12807" width="13.7109375" style="117" bestFit="1" customWidth="1"/>
    <col min="12808" max="13056" width="11.42578125" style="117"/>
    <col min="13057" max="13057" width="3.28515625" style="117" customWidth="1"/>
    <col min="13058" max="13058" width="32.28515625" style="117" customWidth="1"/>
    <col min="13059" max="13059" width="13" style="117" customWidth="1"/>
    <col min="13060" max="13063" width="13.7109375" style="117" bestFit="1" customWidth="1"/>
    <col min="13064" max="13312" width="11.42578125" style="117"/>
    <col min="13313" max="13313" width="3.28515625" style="117" customWidth="1"/>
    <col min="13314" max="13314" width="32.28515625" style="117" customWidth="1"/>
    <col min="13315" max="13315" width="13" style="117" customWidth="1"/>
    <col min="13316" max="13319" width="13.7109375" style="117" bestFit="1" customWidth="1"/>
    <col min="13320" max="13568" width="11.42578125" style="117"/>
    <col min="13569" max="13569" width="3.28515625" style="117" customWidth="1"/>
    <col min="13570" max="13570" width="32.28515625" style="117" customWidth="1"/>
    <col min="13571" max="13571" width="13" style="117" customWidth="1"/>
    <col min="13572" max="13575" width="13.7109375" style="117" bestFit="1" customWidth="1"/>
    <col min="13576" max="13824" width="11.42578125" style="117"/>
    <col min="13825" max="13825" width="3.28515625" style="117" customWidth="1"/>
    <col min="13826" max="13826" width="32.28515625" style="117" customWidth="1"/>
    <col min="13827" max="13827" width="13" style="117" customWidth="1"/>
    <col min="13828" max="13831" width="13.7109375" style="117" bestFit="1" customWidth="1"/>
    <col min="13832" max="14080" width="11.42578125" style="117"/>
    <col min="14081" max="14081" width="3.28515625" style="117" customWidth="1"/>
    <col min="14082" max="14082" width="32.28515625" style="117" customWidth="1"/>
    <col min="14083" max="14083" width="13" style="117" customWidth="1"/>
    <col min="14084" max="14087" width="13.7109375" style="117" bestFit="1" customWidth="1"/>
    <col min="14088" max="14336" width="11.42578125" style="117"/>
    <col min="14337" max="14337" width="3.28515625" style="117" customWidth="1"/>
    <col min="14338" max="14338" width="32.28515625" style="117" customWidth="1"/>
    <col min="14339" max="14339" width="13" style="117" customWidth="1"/>
    <col min="14340" max="14343" width="13.7109375" style="117" bestFit="1" customWidth="1"/>
    <col min="14344" max="14592" width="11.42578125" style="117"/>
    <col min="14593" max="14593" width="3.28515625" style="117" customWidth="1"/>
    <col min="14594" max="14594" width="32.28515625" style="117" customWidth="1"/>
    <col min="14595" max="14595" width="13" style="117" customWidth="1"/>
    <col min="14596" max="14599" width="13.7109375" style="117" bestFit="1" customWidth="1"/>
    <col min="14600" max="14848" width="11.42578125" style="117"/>
    <col min="14849" max="14849" width="3.28515625" style="117" customWidth="1"/>
    <col min="14850" max="14850" width="32.28515625" style="117" customWidth="1"/>
    <col min="14851" max="14851" width="13" style="117" customWidth="1"/>
    <col min="14852" max="14855" width="13.7109375" style="117" bestFit="1" customWidth="1"/>
    <col min="14856" max="15104" width="11.42578125" style="117"/>
    <col min="15105" max="15105" width="3.28515625" style="117" customWidth="1"/>
    <col min="15106" max="15106" width="32.28515625" style="117" customWidth="1"/>
    <col min="15107" max="15107" width="13" style="117" customWidth="1"/>
    <col min="15108" max="15111" width="13.7109375" style="117" bestFit="1" customWidth="1"/>
    <col min="15112" max="15360" width="11.42578125" style="117"/>
    <col min="15361" max="15361" width="3.28515625" style="117" customWidth="1"/>
    <col min="15362" max="15362" width="32.28515625" style="117" customWidth="1"/>
    <col min="15363" max="15363" width="13" style="117" customWidth="1"/>
    <col min="15364" max="15367" width="13.7109375" style="117" bestFit="1" customWidth="1"/>
    <col min="15368" max="15616" width="11.42578125" style="117"/>
    <col min="15617" max="15617" width="3.28515625" style="117" customWidth="1"/>
    <col min="15618" max="15618" width="32.28515625" style="117" customWidth="1"/>
    <col min="15619" max="15619" width="13" style="117" customWidth="1"/>
    <col min="15620" max="15623" width="13.7109375" style="117" bestFit="1" customWidth="1"/>
    <col min="15624" max="15872" width="11.42578125" style="117"/>
    <col min="15873" max="15873" width="3.28515625" style="117" customWidth="1"/>
    <col min="15874" max="15874" width="32.28515625" style="117" customWidth="1"/>
    <col min="15875" max="15875" width="13" style="117" customWidth="1"/>
    <col min="15876" max="15879" width="13.7109375" style="117" bestFit="1" customWidth="1"/>
    <col min="15880" max="16128" width="11.42578125" style="117"/>
    <col min="16129" max="16129" width="3.28515625" style="117" customWidth="1"/>
    <col min="16130" max="16130" width="32.28515625" style="117" customWidth="1"/>
    <col min="16131" max="16131" width="13" style="117" customWidth="1"/>
    <col min="16132" max="16135" width="13.7109375" style="117" bestFit="1" customWidth="1"/>
    <col min="16136" max="16384" width="11.42578125" style="117"/>
  </cols>
  <sheetData>
    <row r="2" spans="1:12" ht="18.75" customHeight="1" x14ac:dyDescent="0.2">
      <c r="A2" s="292" t="s">
        <v>382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4" spans="1:12" ht="31.5" x14ac:dyDescent="0.25">
      <c r="C4" s="217" t="s">
        <v>383</v>
      </c>
      <c r="D4" s="217" t="s">
        <v>384</v>
      </c>
      <c r="E4" s="217" t="s">
        <v>385</v>
      </c>
      <c r="F4" s="217" t="s">
        <v>386</v>
      </c>
      <c r="G4" s="217" t="s">
        <v>387</v>
      </c>
      <c r="H4" s="186" t="s">
        <v>305</v>
      </c>
      <c r="I4" s="186" t="s">
        <v>306</v>
      </c>
      <c r="J4" s="186" t="s">
        <v>307</v>
      </c>
      <c r="K4" s="186" t="s">
        <v>308</v>
      </c>
      <c r="L4" s="186" t="s">
        <v>309</v>
      </c>
    </row>
    <row r="5" spans="1:12" x14ac:dyDescent="0.25">
      <c r="B5" s="21" t="s">
        <v>407</v>
      </c>
      <c r="C5" s="154"/>
      <c r="D5" s="154"/>
      <c r="E5" s="154"/>
      <c r="F5" s="154"/>
      <c r="G5" s="154"/>
      <c r="H5" s="155"/>
      <c r="I5" s="155"/>
      <c r="J5" s="155"/>
      <c r="K5" s="155"/>
      <c r="L5" s="210"/>
    </row>
    <row r="6" spans="1:12" x14ac:dyDescent="0.25">
      <c r="B6" s="21"/>
      <c r="C6" s="154"/>
      <c r="D6" s="154"/>
      <c r="E6" s="154"/>
      <c r="F6" s="154"/>
      <c r="G6" s="154"/>
      <c r="H6" s="155"/>
      <c r="I6" s="155"/>
      <c r="J6" s="155"/>
      <c r="K6" s="155"/>
      <c r="L6" s="210"/>
    </row>
    <row r="7" spans="1:12" x14ac:dyDescent="0.25">
      <c r="B7" s="21" t="s">
        <v>408</v>
      </c>
      <c r="C7" s="122" t="s">
        <v>389</v>
      </c>
      <c r="D7" s="122" t="s">
        <v>389</v>
      </c>
      <c r="E7" s="122" t="s">
        <v>389</v>
      </c>
      <c r="F7" s="122" t="s">
        <v>389</v>
      </c>
      <c r="G7" s="122" t="s">
        <v>389</v>
      </c>
      <c r="H7" s="122" t="s">
        <v>389</v>
      </c>
      <c r="I7" s="122" t="s">
        <v>389</v>
      </c>
      <c r="J7" s="122" t="s">
        <v>389</v>
      </c>
      <c r="K7" s="122" t="s">
        <v>389</v>
      </c>
      <c r="L7" s="122" t="s">
        <v>389</v>
      </c>
    </row>
    <row r="8" spans="1:12" x14ac:dyDescent="0.25">
      <c r="B8" s="237" t="s">
        <v>409</v>
      </c>
      <c r="C8" s="23"/>
      <c r="D8" s="23"/>
      <c r="E8" s="23"/>
      <c r="F8" s="23"/>
      <c r="G8" s="23"/>
      <c r="H8" s="155"/>
      <c r="I8" s="155"/>
      <c r="J8" s="155"/>
      <c r="K8" s="155"/>
      <c r="L8" s="210"/>
    </row>
    <row r="9" spans="1:12" x14ac:dyDescent="0.25">
      <c r="B9" s="237" t="s">
        <v>390</v>
      </c>
      <c r="C9" s="23"/>
      <c r="D9" s="23"/>
      <c r="E9" s="23"/>
      <c r="F9" s="23"/>
      <c r="G9" s="23"/>
      <c r="H9" s="155"/>
      <c r="I9" s="155"/>
      <c r="J9" s="155"/>
      <c r="K9" s="155"/>
      <c r="L9" s="210"/>
    </row>
    <row r="10" spans="1:12" s="120" customFormat="1" x14ac:dyDescent="0.25">
      <c r="A10" s="11" t="s">
        <v>391</v>
      </c>
      <c r="B10" s="21" t="s">
        <v>392</v>
      </c>
      <c r="C10" s="126"/>
      <c r="D10" s="126"/>
      <c r="E10" s="126"/>
      <c r="F10" s="126"/>
      <c r="G10" s="126"/>
      <c r="H10" s="21"/>
      <c r="I10" s="21"/>
      <c r="J10" s="21"/>
      <c r="K10" s="21"/>
      <c r="L10" s="226"/>
    </row>
    <row r="11" spans="1:12" s="120" customFormat="1" x14ac:dyDescent="0.25">
      <c r="A11" s="11"/>
      <c r="B11" s="21"/>
      <c r="C11" s="238"/>
      <c r="D11" s="238"/>
      <c r="E11" s="238"/>
      <c r="F11" s="238"/>
      <c r="G11" s="238"/>
      <c r="H11" s="21"/>
      <c r="I11" s="21"/>
      <c r="J11" s="21"/>
      <c r="K11" s="21"/>
      <c r="L11" s="226"/>
    </row>
    <row r="12" spans="1:12" x14ac:dyDescent="0.25">
      <c r="A12" s="11"/>
      <c r="B12" s="21" t="s">
        <v>393</v>
      </c>
      <c r="C12" s="122" t="s">
        <v>389</v>
      </c>
      <c r="D12" s="122" t="s">
        <v>389</v>
      </c>
      <c r="E12" s="122" t="s">
        <v>389</v>
      </c>
      <c r="F12" s="122" t="s">
        <v>389</v>
      </c>
      <c r="G12" s="122" t="s">
        <v>389</v>
      </c>
      <c r="H12" s="122" t="s">
        <v>389</v>
      </c>
      <c r="I12" s="122" t="s">
        <v>389</v>
      </c>
      <c r="J12" s="122" t="s">
        <v>389</v>
      </c>
      <c r="K12" s="122" t="s">
        <v>389</v>
      </c>
      <c r="L12" s="122" t="s">
        <v>389</v>
      </c>
    </row>
    <row r="13" spans="1:12" x14ac:dyDescent="0.25">
      <c r="B13" s="237" t="str">
        <f>[3]C10!B11</f>
        <v xml:space="preserve">  Volumen de ocupación</v>
      </c>
      <c r="C13" s="23"/>
      <c r="D13" s="23"/>
      <c r="E13" s="23"/>
      <c r="F13" s="23"/>
      <c r="G13" s="23"/>
      <c r="H13" s="155"/>
      <c r="I13" s="155"/>
      <c r="J13" s="155"/>
      <c r="K13" s="155"/>
      <c r="L13" s="210"/>
    </row>
    <row r="14" spans="1:12" x14ac:dyDescent="0.25">
      <c r="B14" s="237" t="str">
        <f>[3]C10!B14</f>
        <v xml:space="preserve">  Intereses crediticios</v>
      </c>
      <c r="C14" s="23"/>
      <c r="D14" s="23"/>
      <c r="E14" s="23"/>
      <c r="F14" s="23"/>
      <c r="G14" s="23"/>
      <c r="H14" s="155"/>
      <c r="I14" s="155"/>
      <c r="J14" s="155"/>
      <c r="K14" s="155"/>
      <c r="L14" s="210"/>
    </row>
    <row r="15" spans="1:12" x14ac:dyDescent="0.25">
      <c r="B15" s="155" t="s">
        <v>394</v>
      </c>
      <c r="C15" s="23"/>
      <c r="D15" s="23"/>
      <c r="E15" s="23"/>
      <c r="F15" s="23"/>
      <c r="G15" s="23"/>
      <c r="H15" s="155"/>
      <c r="I15" s="155"/>
      <c r="J15" s="155"/>
      <c r="K15" s="155"/>
      <c r="L15" s="210"/>
    </row>
    <row r="16" spans="1:12" x14ac:dyDescent="0.25">
      <c r="B16" s="155" t="s">
        <v>395</v>
      </c>
      <c r="C16" s="23"/>
      <c r="D16" s="23"/>
      <c r="E16" s="23"/>
      <c r="F16" s="23"/>
      <c r="G16" s="23"/>
      <c r="H16" s="155"/>
      <c r="I16" s="155"/>
      <c r="J16" s="155"/>
      <c r="K16" s="155"/>
      <c r="L16" s="210"/>
    </row>
    <row r="17" spans="1:12" s="120" customFormat="1" x14ac:dyDescent="0.25">
      <c r="A17" s="11" t="s">
        <v>396</v>
      </c>
      <c r="B17" s="21" t="s">
        <v>397</v>
      </c>
      <c r="C17" s="126">
        <f>SUM(C13:C16)</f>
        <v>0</v>
      </c>
      <c r="D17" s="126">
        <f>SUM(D13:D16)</f>
        <v>0</v>
      </c>
      <c r="E17" s="126">
        <f>SUM(E13:E16)</f>
        <v>0</v>
      </c>
      <c r="F17" s="126">
        <f>SUM(F13:F16)</f>
        <v>0</v>
      </c>
      <c r="G17" s="126">
        <f>SUM(G13:G16)</f>
        <v>0</v>
      </c>
      <c r="H17" s="21"/>
      <c r="I17" s="21"/>
      <c r="J17" s="21"/>
      <c r="K17" s="21"/>
      <c r="L17" s="226"/>
    </row>
    <row r="18" spans="1:12" s="120" customFormat="1" x14ac:dyDescent="0.25">
      <c r="A18" s="11" t="s">
        <v>398</v>
      </c>
      <c r="B18" s="21" t="s">
        <v>399</v>
      </c>
      <c r="C18" s="126">
        <f>SUM(C10+C17)</f>
        <v>0</v>
      </c>
      <c r="D18" s="126">
        <f>SUM(D10+D17)</f>
        <v>0</v>
      </c>
      <c r="E18" s="126">
        <f>SUM(E10+E17)</f>
        <v>0</v>
      </c>
      <c r="F18" s="126">
        <f>SUM(F10+F17)</f>
        <v>0</v>
      </c>
      <c r="G18" s="126">
        <f>SUM(G10+G17)</f>
        <v>0</v>
      </c>
      <c r="H18" s="21"/>
      <c r="I18" s="21"/>
      <c r="J18" s="21"/>
      <c r="K18" s="21"/>
      <c r="L18" s="226"/>
    </row>
    <row r="19" spans="1:12" x14ac:dyDescent="0.25">
      <c r="A19" s="11" t="s">
        <v>400</v>
      </c>
      <c r="B19" s="155" t="s">
        <v>401</v>
      </c>
      <c r="C19" s="44"/>
      <c r="D19" s="44"/>
      <c r="E19" s="44"/>
      <c r="F19" s="44"/>
      <c r="G19" s="44"/>
      <c r="H19" s="155"/>
      <c r="I19" s="155"/>
      <c r="J19" s="155"/>
      <c r="K19" s="155"/>
      <c r="L19" s="210"/>
    </row>
    <row r="20" spans="1:12" x14ac:dyDescent="0.25">
      <c r="A20" s="11" t="s">
        <v>402</v>
      </c>
      <c r="B20" s="21" t="s">
        <v>403</v>
      </c>
      <c r="C20" s="126">
        <f>SUM(C18:C19)</f>
        <v>0</v>
      </c>
      <c r="D20" s="126">
        <f>SUM(D18:D19)</f>
        <v>0</v>
      </c>
      <c r="E20" s="126">
        <f>SUM(E18:E19)</f>
        <v>0</v>
      </c>
      <c r="F20" s="126">
        <f>SUM(F18:F19)</f>
        <v>0</v>
      </c>
      <c r="G20" s="126">
        <f>SUM(G18:G19)</f>
        <v>0</v>
      </c>
      <c r="H20" s="155"/>
      <c r="I20" s="155"/>
      <c r="J20" s="155"/>
      <c r="K20" s="155"/>
      <c r="L20" s="210"/>
    </row>
    <row r="21" spans="1:12" x14ac:dyDescent="0.25">
      <c r="C21" s="151"/>
      <c r="D21" s="151"/>
      <c r="E21" s="151"/>
      <c r="F21" s="151"/>
      <c r="G21" s="151"/>
    </row>
    <row r="22" spans="1:12" x14ac:dyDescent="0.25">
      <c r="B22" s="21" t="s">
        <v>404</v>
      </c>
      <c r="C22" s="123" t="e">
        <f>C17/C18</f>
        <v>#DIV/0!</v>
      </c>
      <c r="D22" s="123" t="e">
        <f>D17/D18</f>
        <v>#DIV/0!</v>
      </c>
      <c r="E22" s="123" t="e">
        <f>E17/E18</f>
        <v>#DIV/0!</v>
      </c>
      <c r="F22" s="123" t="e">
        <f>F17/F18</f>
        <v>#DIV/0!</v>
      </c>
      <c r="G22" s="123" t="e">
        <f>G17/G18</f>
        <v>#DIV/0!</v>
      </c>
    </row>
    <row r="23" spans="1:12" x14ac:dyDescent="0.25">
      <c r="B23" s="21" t="s">
        <v>405</v>
      </c>
      <c r="C23" s="239" t="e">
        <f>AVERAGE(C22:G22)</f>
        <v>#DIV/0!</v>
      </c>
      <c r="D23" s="151"/>
      <c r="E23" s="151"/>
      <c r="F23" s="151"/>
      <c r="G23" s="151"/>
    </row>
    <row r="24" spans="1:12" x14ac:dyDescent="0.25">
      <c r="C24" s="240"/>
      <c r="D24" s="151"/>
      <c r="E24" s="151"/>
      <c r="F24" s="151"/>
      <c r="G24" s="151"/>
    </row>
    <row r="25" spans="1:12" x14ac:dyDescent="0.25">
      <c r="B25" s="11" t="s">
        <v>63</v>
      </c>
      <c r="C25" s="151"/>
      <c r="D25" s="151"/>
      <c r="E25" s="151"/>
      <c r="F25" s="151"/>
      <c r="G25" s="151"/>
    </row>
    <row r="26" spans="1:12" x14ac:dyDescent="0.25">
      <c r="B26" s="12" t="s">
        <v>406</v>
      </c>
      <c r="C26" s="124">
        <f>[2]C8!D21</f>
        <v>7103880.0928970277</v>
      </c>
      <c r="D26" s="124">
        <f>[2]C8!E21</f>
        <v>31124606.085248109</v>
      </c>
      <c r="E26" s="124">
        <f>[2]C8!F21</f>
        <v>38905757.606560133</v>
      </c>
      <c r="F26" s="124">
        <f>[2]C8!G21</f>
        <v>48632197.008200169</v>
      </c>
      <c r="G26" s="124">
        <f>[2]C8!H21</f>
        <v>60790246.260250211</v>
      </c>
    </row>
    <row r="31" spans="1:12" x14ac:dyDescent="0.25">
      <c r="C31" s="151"/>
    </row>
  </sheetData>
  <mergeCells count="1">
    <mergeCell ref="A2:L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workbookViewId="0">
      <selection activeCell="G4" sqref="G4:K4"/>
    </sheetView>
  </sheetViews>
  <sheetFormatPr baseColWidth="10" defaultRowHeight="15.75" x14ac:dyDescent="0.25"/>
  <cols>
    <col min="1" max="1" width="42" style="12" bestFit="1" customWidth="1"/>
    <col min="2" max="2" width="14.7109375" style="12" customWidth="1"/>
    <col min="3" max="3" width="14.28515625" style="12" customWidth="1"/>
    <col min="4" max="4" width="14.140625" style="12" bestFit="1" customWidth="1"/>
    <col min="5" max="6" width="15.28515625" style="12" bestFit="1" customWidth="1"/>
    <col min="7" max="7" width="11.42578125" style="12"/>
    <col min="8" max="10" width="14.140625" style="12" bestFit="1" customWidth="1"/>
    <col min="11" max="12" width="14.140625" style="117" bestFit="1" customWidth="1"/>
    <col min="13" max="256" width="11.42578125" style="117"/>
    <col min="257" max="257" width="35.42578125" style="117" customWidth="1"/>
    <col min="258" max="258" width="12.5703125" style="117" customWidth="1"/>
    <col min="259" max="259" width="12.85546875" style="117" customWidth="1"/>
    <col min="260" max="260" width="13.85546875" style="117" bestFit="1" customWidth="1"/>
    <col min="261" max="262" width="13.28515625" style="117" bestFit="1" customWidth="1"/>
    <col min="263" max="512" width="11.42578125" style="117"/>
    <col min="513" max="513" width="35.42578125" style="117" customWidth="1"/>
    <col min="514" max="514" width="12.5703125" style="117" customWidth="1"/>
    <col min="515" max="515" width="12.85546875" style="117" customWidth="1"/>
    <col min="516" max="516" width="13.85546875" style="117" bestFit="1" customWidth="1"/>
    <col min="517" max="518" width="13.28515625" style="117" bestFit="1" customWidth="1"/>
    <col min="519" max="768" width="11.42578125" style="117"/>
    <col min="769" max="769" width="35.42578125" style="117" customWidth="1"/>
    <col min="770" max="770" width="12.5703125" style="117" customWidth="1"/>
    <col min="771" max="771" width="12.85546875" style="117" customWidth="1"/>
    <col min="772" max="772" width="13.85546875" style="117" bestFit="1" customWidth="1"/>
    <col min="773" max="774" width="13.28515625" style="117" bestFit="1" customWidth="1"/>
    <col min="775" max="1024" width="11.42578125" style="117"/>
    <col min="1025" max="1025" width="35.42578125" style="117" customWidth="1"/>
    <col min="1026" max="1026" width="12.5703125" style="117" customWidth="1"/>
    <col min="1027" max="1027" width="12.85546875" style="117" customWidth="1"/>
    <col min="1028" max="1028" width="13.85546875" style="117" bestFit="1" customWidth="1"/>
    <col min="1029" max="1030" width="13.28515625" style="117" bestFit="1" customWidth="1"/>
    <col min="1031" max="1280" width="11.42578125" style="117"/>
    <col min="1281" max="1281" width="35.42578125" style="117" customWidth="1"/>
    <col min="1282" max="1282" width="12.5703125" style="117" customWidth="1"/>
    <col min="1283" max="1283" width="12.85546875" style="117" customWidth="1"/>
    <col min="1284" max="1284" width="13.85546875" style="117" bestFit="1" customWidth="1"/>
    <col min="1285" max="1286" width="13.28515625" style="117" bestFit="1" customWidth="1"/>
    <col min="1287" max="1536" width="11.42578125" style="117"/>
    <col min="1537" max="1537" width="35.42578125" style="117" customWidth="1"/>
    <col min="1538" max="1538" width="12.5703125" style="117" customWidth="1"/>
    <col min="1539" max="1539" width="12.85546875" style="117" customWidth="1"/>
    <col min="1540" max="1540" width="13.85546875" style="117" bestFit="1" customWidth="1"/>
    <col min="1541" max="1542" width="13.28515625" style="117" bestFit="1" customWidth="1"/>
    <col min="1543" max="1792" width="11.42578125" style="117"/>
    <col min="1793" max="1793" width="35.42578125" style="117" customWidth="1"/>
    <col min="1794" max="1794" width="12.5703125" style="117" customWidth="1"/>
    <col min="1795" max="1795" width="12.85546875" style="117" customWidth="1"/>
    <col min="1796" max="1796" width="13.85546875" style="117" bestFit="1" customWidth="1"/>
    <col min="1797" max="1798" width="13.28515625" style="117" bestFit="1" customWidth="1"/>
    <col min="1799" max="2048" width="11.42578125" style="117"/>
    <col min="2049" max="2049" width="35.42578125" style="117" customWidth="1"/>
    <col min="2050" max="2050" width="12.5703125" style="117" customWidth="1"/>
    <col min="2051" max="2051" width="12.85546875" style="117" customWidth="1"/>
    <col min="2052" max="2052" width="13.85546875" style="117" bestFit="1" customWidth="1"/>
    <col min="2053" max="2054" width="13.28515625" style="117" bestFit="1" customWidth="1"/>
    <col min="2055" max="2304" width="11.42578125" style="117"/>
    <col min="2305" max="2305" width="35.42578125" style="117" customWidth="1"/>
    <col min="2306" max="2306" width="12.5703125" style="117" customWidth="1"/>
    <col min="2307" max="2307" width="12.85546875" style="117" customWidth="1"/>
    <col min="2308" max="2308" width="13.85546875" style="117" bestFit="1" customWidth="1"/>
    <col min="2309" max="2310" width="13.28515625" style="117" bestFit="1" customWidth="1"/>
    <col min="2311" max="2560" width="11.42578125" style="117"/>
    <col min="2561" max="2561" width="35.42578125" style="117" customWidth="1"/>
    <col min="2562" max="2562" width="12.5703125" style="117" customWidth="1"/>
    <col min="2563" max="2563" width="12.85546875" style="117" customWidth="1"/>
    <col min="2564" max="2564" width="13.85546875" style="117" bestFit="1" customWidth="1"/>
    <col min="2565" max="2566" width="13.28515625" style="117" bestFit="1" customWidth="1"/>
    <col min="2567" max="2816" width="11.42578125" style="117"/>
    <col min="2817" max="2817" width="35.42578125" style="117" customWidth="1"/>
    <col min="2818" max="2818" width="12.5703125" style="117" customWidth="1"/>
    <col min="2819" max="2819" width="12.85546875" style="117" customWidth="1"/>
    <col min="2820" max="2820" width="13.85546875" style="117" bestFit="1" customWidth="1"/>
    <col min="2821" max="2822" width="13.28515625" style="117" bestFit="1" customWidth="1"/>
    <col min="2823" max="3072" width="11.42578125" style="117"/>
    <col min="3073" max="3073" width="35.42578125" style="117" customWidth="1"/>
    <col min="3074" max="3074" width="12.5703125" style="117" customWidth="1"/>
    <col min="3075" max="3075" width="12.85546875" style="117" customWidth="1"/>
    <col min="3076" max="3076" width="13.85546875" style="117" bestFit="1" customWidth="1"/>
    <col min="3077" max="3078" width="13.28515625" style="117" bestFit="1" customWidth="1"/>
    <col min="3079" max="3328" width="11.42578125" style="117"/>
    <col min="3329" max="3329" width="35.42578125" style="117" customWidth="1"/>
    <col min="3330" max="3330" width="12.5703125" style="117" customWidth="1"/>
    <col min="3331" max="3331" width="12.85546875" style="117" customWidth="1"/>
    <col min="3332" max="3332" width="13.85546875" style="117" bestFit="1" customWidth="1"/>
    <col min="3333" max="3334" width="13.28515625" style="117" bestFit="1" customWidth="1"/>
    <col min="3335" max="3584" width="11.42578125" style="117"/>
    <col min="3585" max="3585" width="35.42578125" style="117" customWidth="1"/>
    <col min="3586" max="3586" width="12.5703125" style="117" customWidth="1"/>
    <col min="3587" max="3587" width="12.85546875" style="117" customWidth="1"/>
    <col min="3588" max="3588" width="13.85546875" style="117" bestFit="1" customWidth="1"/>
    <col min="3589" max="3590" width="13.28515625" style="117" bestFit="1" customWidth="1"/>
    <col min="3591" max="3840" width="11.42578125" style="117"/>
    <col min="3841" max="3841" width="35.42578125" style="117" customWidth="1"/>
    <col min="3842" max="3842" width="12.5703125" style="117" customWidth="1"/>
    <col min="3843" max="3843" width="12.85546875" style="117" customWidth="1"/>
    <col min="3844" max="3844" width="13.85546875" style="117" bestFit="1" customWidth="1"/>
    <col min="3845" max="3846" width="13.28515625" style="117" bestFit="1" customWidth="1"/>
    <col min="3847" max="4096" width="11.42578125" style="117"/>
    <col min="4097" max="4097" width="35.42578125" style="117" customWidth="1"/>
    <col min="4098" max="4098" width="12.5703125" style="117" customWidth="1"/>
    <col min="4099" max="4099" width="12.85546875" style="117" customWidth="1"/>
    <col min="4100" max="4100" width="13.85546875" style="117" bestFit="1" customWidth="1"/>
    <col min="4101" max="4102" width="13.28515625" style="117" bestFit="1" customWidth="1"/>
    <col min="4103" max="4352" width="11.42578125" style="117"/>
    <col min="4353" max="4353" width="35.42578125" style="117" customWidth="1"/>
    <col min="4354" max="4354" width="12.5703125" style="117" customWidth="1"/>
    <col min="4355" max="4355" width="12.85546875" style="117" customWidth="1"/>
    <col min="4356" max="4356" width="13.85546875" style="117" bestFit="1" customWidth="1"/>
    <col min="4357" max="4358" width="13.28515625" style="117" bestFit="1" customWidth="1"/>
    <col min="4359" max="4608" width="11.42578125" style="117"/>
    <col min="4609" max="4609" width="35.42578125" style="117" customWidth="1"/>
    <col min="4610" max="4610" width="12.5703125" style="117" customWidth="1"/>
    <col min="4611" max="4611" width="12.85546875" style="117" customWidth="1"/>
    <col min="4612" max="4612" width="13.85546875" style="117" bestFit="1" customWidth="1"/>
    <col min="4613" max="4614" width="13.28515625" style="117" bestFit="1" customWidth="1"/>
    <col min="4615" max="4864" width="11.42578125" style="117"/>
    <col min="4865" max="4865" width="35.42578125" style="117" customWidth="1"/>
    <col min="4866" max="4866" width="12.5703125" style="117" customWidth="1"/>
    <col min="4867" max="4867" width="12.85546875" style="117" customWidth="1"/>
    <col min="4868" max="4868" width="13.85546875" style="117" bestFit="1" customWidth="1"/>
    <col min="4869" max="4870" width="13.28515625" style="117" bestFit="1" customWidth="1"/>
    <col min="4871" max="5120" width="11.42578125" style="117"/>
    <col min="5121" max="5121" width="35.42578125" style="117" customWidth="1"/>
    <col min="5122" max="5122" width="12.5703125" style="117" customWidth="1"/>
    <col min="5123" max="5123" width="12.85546875" style="117" customWidth="1"/>
    <col min="5124" max="5124" width="13.85546875" style="117" bestFit="1" customWidth="1"/>
    <col min="5125" max="5126" width="13.28515625" style="117" bestFit="1" customWidth="1"/>
    <col min="5127" max="5376" width="11.42578125" style="117"/>
    <col min="5377" max="5377" width="35.42578125" style="117" customWidth="1"/>
    <col min="5378" max="5378" width="12.5703125" style="117" customWidth="1"/>
    <col min="5379" max="5379" width="12.85546875" style="117" customWidth="1"/>
    <col min="5380" max="5380" width="13.85546875" style="117" bestFit="1" customWidth="1"/>
    <col min="5381" max="5382" width="13.28515625" style="117" bestFit="1" customWidth="1"/>
    <col min="5383" max="5632" width="11.42578125" style="117"/>
    <col min="5633" max="5633" width="35.42578125" style="117" customWidth="1"/>
    <col min="5634" max="5634" width="12.5703125" style="117" customWidth="1"/>
    <col min="5635" max="5635" width="12.85546875" style="117" customWidth="1"/>
    <col min="5636" max="5636" width="13.85546875" style="117" bestFit="1" customWidth="1"/>
    <col min="5637" max="5638" width="13.28515625" style="117" bestFit="1" customWidth="1"/>
    <col min="5639" max="5888" width="11.42578125" style="117"/>
    <col min="5889" max="5889" width="35.42578125" style="117" customWidth="1"/>
    <col min="5890" max="5890" width="12.5703125" style="117" customWidth="1"/>
    <col min="5891" max="5891" width="12.85546875" style="117" customWidth="1"/>
    <col min="5892" max="5892" width="13.85546875" style="117" bestFit="1" customWidth="1"/>
    <col min="5893" max="5894" width="13.28515625" style="117" bestFit="1" customWidth="1"/>
    <col min="5895" max="6144" width="11.42578125" style="117"/>
    <col min="6145" max="6145" width="35.42578125" style="117" customWidth="1"/>
    <col min="6146" max="6146" width="12.5703125" style="117" customWidth="1"/>
    <col min="6147" max="6147" width="12.85546875" style="117" customWidth="1"/>
    <col min="6148" max="6148" width="13.85546875" style="117" bestFit="1" customWidth="1"/>
    <col min="6149" max="6150" width="13.28515625" style="117" bestFit="1" customWidth="1"/>
    <col min="6151" max="6400" width="11.42578125" style="117"/>
    <col min="6401" max="6401" width="35.42578125" style="117" customWidth="1"/>
    <col min="6402" max="6402" width="12.5703125" style="117" customWidth="1"/>
    <col min="6403" max="6403" width="12.85546875" style="117" customWidth="1"/>
    <col min="6404" max="6404" width="13.85546875" style="117" bestFit="1" customWidth="1"/>
    <col min="6405" max="6406" width="13.28515625" style="117" bestFit="1" customWidth="1"/>
    <col min="6407" max="6656" width="11.42578125" style="117"/>
    <col min="6657" max="6657" width="35.42578125" style="117" customWidth="1"/>
    <col min="6658" max="6658" width="12.5703125" style="117" customWidth="1"/>
    <col min="6659" max="6659" width="12.85546875" style="117" customWidth="1"/>
    <col min="6660" max="6660" width="13.85546875" style="117" bestFit="1" customWidth="1"/>
    <col min="6661" max="6662" width="13.28515625" style="117" bestFit="1" customWidth="1"/>
    <col min="6663" max="6912" width="11.42578125" style="117"/>
    <col min="6913" max="6913" width="35.42578125" style="117" customWidth="1"/>
    <col min="6914" max="6914" width="12.5703125" style="117" customWidth="1"/>
    <col min="6915" max="6915" width="12.85546875" style="117" customWidth="1"/>
    <col min="6916" max="6916" width="13.85546875" style="117" bestFit="1" customWidth="1"/>
    <col min="6917" max="6918" width="13.28515625" style="117" bestFit="1" customWidth="1"/>
    <col min="6919" max="7168" width="11.42578125" style="117"/>
    <col min="7169" max="7169" width="35.42578125" style="117" customWidth="1"/>
    <col min="7170" max="7170" width="12.5703125" style="117" customWidth="1"/>
    <col min="7171" max="7171" width="12.85546875" style="117" customWidth="1"/>
    <col min="7172" max="7172" width="13.85546875" style="117" bestFit="1" customWidth="1"/>
    <col min="7173" max="7174" width="13.28515625" style="117" bestFit="1" customWidth="1"/>
    <col min="7175" max="7424" width="11.42578125" style="117"/>
    <col min="7425" max="7425" width="35.42578125" style="117" customWidth="1"/>
    <col min="7426" max="7426" width="12.5703125" style="117" customWidth="1"/>
    <col min="7427" max="7427" width="12.85546875" style="117" customWidth="1"/>
    <col min="7428" max="7428" width="13.85546875" style="117" bestFit="1" customWidth="1"/>
    <col min="7429" max="7430" width="13.28515625" style="117" bestFit="1" customWidth="1"/>
    <col min="7431" max="7680" width="11.42578125" style="117"/>
    <col min="7681" max="7681" width="35.42578125" style="117" customWidth="1"/>
    <col min="7682" max="7682" width="12.5703125" style="117" customWidth="1"/>
    <col min="7683" max="7683" width="12.85546875" style="117" customWidth="1"/>
    <col min="7684" max="7684" width="13.85546875" style="117" bestFit="1" customWidth="1"/>
    <col min="7685" max="7686" width="13.28515625" style="117" bestFit="1" customWidth="1"/>
    <col min="7687" max="7936" width="11.42578125" style="117"/>
    <col min="7937" max="7937" width="35.42578125" style="117" customWidth="1"/>
    <col min="7938" max="7938" width="12.5703125" style="117" customWidth="1"/>
    <col min="7939" max="7939" width="12.85546875" style="117" customWidth="1"/>
    <col min="7940" max="7940" width="13.85546875" style="117" bestFit="1" customWidth="1"/>
    <col min="7941" max="7942" width="13.28515625" style="117" bestFit="1" customWidth="1"/>
    <col min="7943" max="8192" width="11.42578125" style="117"/>
    <col min="8193" max="8193" width="35.42578125" style="117" customWidth="1"/>
    <col min="8194" max="8194" width="12.5703125" style="117" customWidth="1"/>
    <col min="8195" max="8195" width="12.85546875" style="117" customWidth="1"/>
    <col min="8196" max="8196" width="13.85546875" style="117" bestFit="1" customWidth="1"/>
    <col min="8197" max="8198" width="13.28515625" style="117" bestFit="1" customWidth="1"/>
    <col min="8199" max="8448" width="11.42578125" style="117"/>
    <col min="8449" max="8449" width="35.42578125" style="117" customWidth="1"/>
    <col min="8450" max="8450" width="12.5703125" style="117" customWidth="1"/>
    <col min="8451" max="8451" width="12.85546875" style="117" customWidth="1"/>
    <col min="8452" max="8452" width="13.85546875" style="117" bestFit="1" customWidth="1"/>
    <col min="8453" max="8454" width="13.28515625" style="117" bestFit="1" customWidth="1"/>
    <col min="8455" max="8704" width="11.42578125" style="117"/>
    <col min="8705" max="8705" width="35.42578125" style="117" customWidth="1"/>
    <col min="8706" max="8706" width="12.5703125" style="117" customWidth="1"/>
    <col min="8707" max="8707" width="12.85546875" style="117" customWidth="1"/>
    <col min="8708" max="8708" width="13.85546875" style="117" bestFit="1" customWidth="1"/>
    <col min="8709" max="8710" width="13.28515625" style="117" bestFit="1" customWidth="1"/>
    <col min="8711" max="8960" width="11.42578125" style="117"/>
    <col min="8961" max="8961" width="35.42578125" style="117" customWidth="1"/>
    <col min="8962" max="8962" width="12.5703125" style="117" customWidth="1"/>
    <col min="8963" max="8963" width="12.85546875" style="117" customWidth="1"/>
    <col min="8964" max="8964" width="13.85546875" style="117" bestFit="1" customWidth="1"/>
    <col min="8965" max="8966" width="13.28515625" style="117" bestFit="1" customWidth="1"/>
    <col min="8967" max="9216" width="11.42578125" style="117"/>
    <col min="9217" max="9217" width="35.42578125" style="117" customWidth="1"/>
    <col min="9218" max="9218" width="12.5703125" style="117" customWidth="1"/>
    <col min="9219" max="9219" width="12.85546875" style="117" customWidth="1"/>
    <col min="9220" max="9220" width="13.85546875" style="117" bestFit="1" customWidth="1"/>
    <col min="9221" max="9222" width="13.28515625" style="117" bestFit="1" customWidth="1"/>
    <col min="9223" max="9472" width="11.42578125" style="117"/>
    <col min="9473" max="9473" width="35.42578125" style="117" customWidth="1"/>
    <col min="9474" max="9474" width="12.5703125" style="117" customWidth="1"/>
    <col min="9475" max="9475" width="12.85546875" style="117" customWidth="1"/>
    <col min="9476" max="9476" width="13.85546875" style="117" bestFit="1" customWidth="1"/>
    <col min="9477" max="9478" width="13.28515625" style="117" bestFit="1" customWidth="1"/>
    <col min="9479" max="9728" width="11.42578125" style="117"/>
    <col min="9729" max="9729" width="35.42578125" style="117" customWidth="1"/>
    <col min="9730" max="9730" width="12.5703125" style="117" customWidth="1"/>
    <col min="9731" max="9731" width="12.85546875" style="117" customWidth="1"/>
    <col min="9732" max="9732" width="13.85546875" style="117" bestFit="1" customWidth="1"/>
    <col min="9733" max="9734" width="13.28515625" style="117" bestFit="1" customWidth="1"/>
    <col min="9735" max="9984" width="11.42578125" style="117"/>
    <col min="9985" max="9985" width="35.42578125" style="117" customWidth="1"/>
    <col min="9986" max="9986" width="12.5703125" style="117" customWidth="1"/>
    <col min="9987" max="9987" width="12.85546875" style="117" customWidth="1"/>
    <col min="9988" max="9988" width="13.85546875" style="117" bestFit="1" customWidth="1"/>
    <col min="9989" max="9990" width="13.28515625" style="117" bestFit="1" customWidth="1"/>
    <col min="9991" max="10240" width="11.42578125" style="117"/>
    <col min="10241" max="10241" width="35.42578125" style="117" customWidth="1"/>
    <col min="10242" max="10242" width="12.5703125" style="117" customWidth="1"/>
    <col min="10243" max="10243" width="12.85546875" style="117" customWidth="1"/>
    <col min="10244" max="10244" width="13.85546875" style="117" bestFit="1" customWidth="1"/>
    <col min="10245" max="10246" width="13.28515625" style="117" bestFit="1" customWidth="1"/>
    <col min="10247" max="10496" width="11.42578125" style="117"/>
    <col min="10497" max="10497" width="35.42578125" style="117" customWidth="1"/>
    <col min="10498" max="10498" width="12.5703125" style="117" customWidth="1"/>
    <col min="10499" max="10499" width="12.85546875" style="117" customWidth="1"/>
    <col min="10500" max="10500" width="13.85546875" style="117" bestFit="1" customWidth="1"/>
    <col min="10501" max="10502" width="13.28515625" style="117" bestFit="1" customWidth="1"/>
    <col min="10503" max="10752" width="11.42578125" style="117"/>
    <col min="10753" max="10753" width="35.42578125" style="117" customWidth="1"/>
    <col min="10754" max="10754" width="12.5703125" style="117" customWidth="1"/>
    <col min="10755" max="10755" width="12.85546875" style="117" customWidth="1"/>
    <col min="10756" max="10756" width="13.85546875" style="117" bestFit="1" customWidth="1"/>
    <col min="10757" max="10758" width="13.28515625" style="117" bestFit="1" customWidth="1"/>
    <col min="10759" max="11008" width="11.42578125" style="117"/>
    <col min="11009" max="11009" width="35.42578125" style="117" customWidth="1"/>
    <col min="11010" max="11010" width="12.5703125" style="117" customWidth="1"/>
    <col min="11011" max="11011" width="12.85546875" style="117" customWidth="1"/>
    <col min="11012" max="11012" width="13.85546875" style="117" bestFit="1" customWidth="1"/>
    <col min="11013" max="11014" width="13.28515625" style="117" bestFit="1" customWidth="1"/>
    <col min="11015" max="11264" width="11.42578125" style="117"/>
    <col min="11265" max="11265" width="35.42578125" style="117" customWidth="1"/>
    <col min="11266" max="11266" width="12.5703125" style="117" customWidth="1"/>
    <col min="11267" max="11267" width="12.85546875" style="117" customWidth="1"/>
    <col min="11268" max="11268" width="13.85546875" style="117" bestFit="1" customWidth="1"/>
    <col min="11269" max="11270" width="13.28515625" style="117" bestFit="1" customWidth="1"/>
    <col min="11271" max="11520" width="11.42578125" style="117"/>
    <col min="11521" max="11521" width="35.42578125" style="117" customWidth="1"/>
    <col min="11522" max="11522" width="12.5703125" style="117" customWidth="1"/>
    <col min="11523" max="11523" width="12.85546875" style="117" customWidth="1"/>
    <col min="11524" max="11524" width="13.85546875" style="117" bestFit="1" customWidth="1"/>
    <col min="11525" max="11526" width="13.28515625" style="117" bestFit="1" customWidth="1"/>
    <col min="11527" max="11776" width="11.42578125" style="117"/>
    <col min="11777" max="11777" width="35.42578125" style="117" customWidth="1"/>
    <col min="11778" max="11778" width="12.5703125" style="117" customWidth="1"/>
    <col min="11779" max="11779" width="12.85546875" style="117" customWidth="1"/>
    <col min="11780" max="11780" width="13.85546875" style="117" bestFit="1" customWidth="1"/>
    <col min="11781" max="11782" width="13.28515625" style="117" bestFit="1" customWidth="1"/>
    <col min="11783" max="12032" width="11.42578125" style="117"/>
    <col min="12033" max="12033" width="35.42578125" style="117" customWidth="1"/>
    <col min="12034" max="12034" width="12.5703125" style="117" customWidth="1"/>
    <col min="12035" max="12035" width="12.85546875" style="117" customWidth="1"/>
    <col min="12036" max="12036" width="13.85546875" style="117" bestFit="1" customWidth="1"/>
    <col min="12037" max="12038" width="13.28515625" style="117" bestFit="1" customWidth="1"/>
    <col min="12039" max="12288" width="11.42578125" style="117"/>
    <col min="12289" max="12289" width="35.42578125" style="117" customWidth="1"/>
    <col min="12290" max="12290" width="12.5703125" style="117" customWidth="1"/>
    <col min="12291" max="12291" width="12.85546875" style="117" customWidth="1"/>
    <col min="12292" max="12292" width="13.85546875" style="117" bestFit="1" customWidth="1"/>
    <col min="12293" max="12294" width="13.28515625" style="117" bestFit="1" customWidth="1"/>
    <col min="12295" max="12544" width="11.42578125" style="117"/>
    <col min="12545" max="12545" width="35.42578125" style="117" customWidth="1"/>
    <col min="12546" max="12546" width="12.5703125" style="117" customWidth="1"/>
    <col min="12547" max="12547" width="12.85546875" style="117" customWidth="1"/>
    <col min="12548" max="12548" width="13.85546875" style="117" bestFit="1" customWidth="1"/>
    <col min="12549" max="12550" width="13.28515625" style="117" bestFit="1" customWidth="1"/>
    <col min="12551" max="12800" width="11.42578125" style="117"/>
    <col min="12801" max="12801" width="35.42578125" style="117" customWidth="1"/>
    <col min="12802" max="12802" width="12.5703125" style="117" customWidth="1"/>
    <col min="12803" max="12803" width="12.85546875" style="117" customWidth="1"/>
    <col min="12804" max="12804" width="13.85546875" style="117" bestFit="1" customWidth="1"/>
    <col min="12805" max="12806" width="13.28515625" style="117" bestFit="1" customWidth="1"/>
    <col min="12807" max="13056" width="11.42578125" style="117"/>
    <col min="13057" max="13057" width="35.42578125" style="117" customWidth="1"/>
    <col min="13058" max="13058" width="12.5703125" style="117" customWidth="1"/>
    <col min="13059" max="13059" width="12.85546875" style="117" customWidth="1"/>
    <col min="13060" max="13060" width="13.85546875" style="117" bestFit="1" customWidth="1"/>
    <col min="13061" max="13062" width="13.28515625" style="117" bestFit="1" customWidth="1"/>
    <col min="13063" max="13312" width="11.42578125" style="117"/>
    <col min="13313" max="13313" width="35.42578125" style="117" customWidth="1"/>
    <col min="13314" max="13314" width="12.5703125" style="117" customWidth="1"/>
    <col min="13315" max="13315" width="12.85546875" style="117" customWidth="1"/>
    <col min="13316" max="13316" width="13.85546875" style="117" bestFit="1" customWidth="1"/>
    <col min="13317" max="13318" width="13.28515625" style="117" bestFit="1" customWidth="1"/>
    <col min="13319" max="13568" width="11.42578125" style="117"/>
    <col min="13569" max="13569" width="35.42578125" style="117" customWidth="1"/>
    <col min="13570" max="13570" width="12.5703125" style="117" customWidth="1"/>
    <col min="13571" max="13571" width="12.85546875" style="117" customWidth="1"/>
    <col min="13572" max="13572" width="13.85546875" style="117" bestFit="1" customWidth="1"/>
    <col min="13573" max="13574" width="13.28515625" style="117" bestFit="1" customWidth="1"/>
    <col min="13575" max="13824" width="11.42578125" style="117"/>
    <col min="13825" max="13825" width="35.42578125" style="117" customWidth="1"/>
    <col min="13826" max="13826" width="12.5703125" style="117" customWidth="1"/>
    <col min="13827" max="13827" width="12.85546875" style="117" customWidth="1"/>
    <col min="13828" max="13828" width="13.85546875" style="117" bestFit="1" customWidth="1"/>
    <col min="13829" max="13830" width="13.28515625" style="117" bestFit="1" customWidth="1"/>
    <col min="13831" max="14080" width="11.42578125" style="117"/>
    <col min="14081" max="14081" width="35.42578125" style="117" customWidth="1"/>
    <col min="14082" max="14082" width="12.5703125" style="117" customWidth="1"/>
    <col min="14083" max="14083" width="12.85546875" style="117" customWidth="1"/>
    <col min="14084" max="14084" width="13.85546875" style="117" bestFit="1" customWidth="1"/>
    <col min="14085" max="14086" width="13.28515625" style="117" bestFit="1" customWidth="1"/>
    <col min="14087" max="14336" width="11.42578125" style="117"/>
    <col min="14337" max="14337" width="35.42578125" style="117" customWidth="1"/>
    <col min="14338" max="14338" width="12.5703125" style="117" customWidth="1"/>
    <col min="14339" max="14339" width="12.85546875" style="117" customWidth="1"/>
    <col min="14340" max="14340" width="13.85546875" style="117" bestFit="1" customWidth="1"/>
    <col min="14341" max="14342" width="13.28515625" style="117" bestFit="1" customWidth="1"/>
    <col min="14343" max="14592" width="11.42578125" style="117"/>
    <col min="14593" max="14593" width="35.42578125" style="117" customWidth="1"/>
    <col min="14594" max="14594" width="12.5703125" style="117" customWidth="1"/>
    <col min="14595" max="14595" width="12.85546875" style="117" customWidth="1"/>
    <col min="14596" max="14596" width="13.85546875" style="117" bestFit="1" customWidth="1"/>
    <col min="14597" max="14598" width="13.28515625" style="117" bestFit="1" customWidth="1"/>
    <col min="14599" max="14848" width="11.42578125" style="117"/>
    <col min="14849" max="14849" width="35.42578125" style="117" customWidth="1"/>
    <col min="14850" max="14850" width="12.5703125" style="117" customWidth="1"/>
    <col min="14851" max="14851" width="12.85546875" style="117" customWidth="1"/>
    <col min="14852" max="14852" width="13.85546875" style="117" bestFit="1" customWidth="1"/>
    <col min="14853" max="14854" width="13.28515625" style="117" bestFit="1" customWidth="1"/>
    <col min="14855" max="15104" width="11.42578125" style="117"/>
    <col min="15105" max="15105" width="35.42578125" style="117" customWidth="1"/>
    <col min="15106" max="15106" width="12.5703125" style="117" customWidth="1"/>
    <col min="15107" max="15107" width="12.85546875" style="117" customWidth="1"/>
    <col min="15108" max="15108" width="13.85546875" style="117" bestFit="1" customWidth="1"/>
    <col min="15109" max="15110" width="13.28515625" style="117" bestFit="1" customWidth="1"/>
    <col min="15111" max="15360" width="11.42578125" style="117"/>
    <col min="15361" max="15361" width="35.42578125" style="117" customWidth="1"/>
    <col min="15362" max="15362" width="12.5703125" style="117" customWidth="1"/>
    <col min="15363" max="15363" width="12.85546875" style="117" customWidth="1"/>
    <col min="15364" max="15364" width="13.85546875" style="117" bestFit="1" customWidth="1"/>
    <col min="15365" max="15366" width="13.28515625" style="117" bestFit="1" customWidth="1"/>
    <col min="15367" max="15616" width="11.42578125" style="117"/>
    <col min="15617" max="15617" width="35.42578125" style="117" customWidth="1"/>
    <col min="15618" max="15618" width="12.5703125" style="117" customWidth="1"/>
    <col min="15619" max="15619" width="12.85546875" style="117" customWidth="1"/>
    <col min="15620" max="15620" width="13.85546875" style="117" bestFit="1" customWidth="1"/>
    <col min="15621" max="15622" width="13.28515625" style="117" bestFit="1" customWidth="1"/>
    <col min="15623" max="15872" width="11.42578125" style="117"/>
    <col min="15873" max="15873" width="35.42578125" style="117" customWidth="1"/>
    <col min="15874" max="15874" width="12.5703125" style="117" customWidth="1"/>
    <col min="15875" max="15875" width="12.85546875" style="117" customWidth="1"/>
    <col min="15876" max="15876" width="13.85546875" style="117" bestFit="1" customWidth="1"/>
    <col min="15877" max="15878" width="13.28515625" style="117" bestFit="1" customWidth="1"/>
    <col min="15879" max="16128" width="11.42578125" style="117"/>
    <col min="16129" max="16129" width="35.42578125" style="117" customWidth="1"/>
    <col min="16130" max="16130" width="12.5703125" style="117" customWidth="1"/>
    <col min="16131" max="16131" width="12.85546875" style="117" customWidth="1"/>
    <col min="16132" max="16132" width="13.85546875" style="117" bestFit="1" customWidth="1"/>
    <col min="16133" max="16134" width="13.28515625" style="117" bestFit="1" customWidth="1"/>
    <col min="16135" max="16384" width="11.42578125" style="117"/>
  </cols>
  <sheetData>
    <row r="2" spans="1:12" s="243" customFormat="1" ht="18.75" x14ac:dyDescent="0.2">
      <c r="A2" s="292" t="s">
        <v>410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2" s="245" customFormat="1" x14ac:dyDescent="0.25">
      <c r="A3" s="244"/>
      <c r="B3" s="244"/>
      <c r="C3" s="244"/>
      <c r="D3" s="244"/>
      <c r="E3" s="244"/>
      <c r="F3" s="244"/>
      <c r="G3" s="208"/>
      <c r="H3" s="208"/>
      <c r="I3" s="208"/>
      <c r="J3" s="208"/>
    </row>
    <row r="4" spans="1:12" ht="31.5" x14ac:dyDescent="0.25">
      <c r="B4" s="217" t="s">
        <v>383</v>
      </c>
      <c r="C4" s="217" t="s">
        <v>365</v>
      </c>
      <c r="D4" s="217" t="s">
        <v>411</v>
      </c>
      <c r="E4" s="217" t="s">
        <v>386</v>
      </c>
      <c r="F4" s="217" t="s">
        <v>387</v>
      </c>
      <c r="G4" s="186" t="s">
        <v>305</v>
      </c>
      <c r="H4" s="186" t="s">
        <v>306</v>
      </c>
      <c r="I4" s="186" t="s">
        <v>307</v>
      </c>
      <c r="J4" s="186" t="s">
        <v>308</v>
      </c>
      <c r="K4" s="186" t="s">
        <v>309</v>
      </c>
    </row>
    <row r="5" spans="1:12" x14ac:dyDescent="0.25">
      <c r="A5" s="21" t="s">
        <v>440</v>
      </c>
      <c r="B5" s="154"/>
      <c r="C5" s="154"/>
      <c r="D5" s="154"/>
      <c r="E5" s="154"/>
      <c r="F5" s="154"/>
      <c r="G5" s="155"/>
      <c r="H5" s="155"/>
      <c r="I5" s="155"/>
      <c r="J5" s="155"/>
      <c r="K5" s="210"/>
    </row>
    <row r="6" spans="1:12" x14ac:dyDescent="0.25">
      <c r="A6" s="21" t="s">
        <v>412</v>
      </c>
      <c r="B6" s="122" t="s">
        <v>389</v>
      </c>
      <c r="C6" s="122" t="s">
        <v>389</v>
      </c>
      <c r="D6" s="122" t="s">
        <v>389</v>
      </c>
      <c r="E6" s="122" t="s">
        <v>389</v>
      </c>
      <c r="F6" s="122" t="s">
        <v>389</v>
      </c>
      <c r="G6" s="122" t="s">
        <v>389</v>
      </c>
      <c r="H6" s="122" t="s">
        <v>389</v>
      </c>
      <c r="I6" s="122" t="s">
        <v>389</v>
      </c>
      <c r="J6" s="122" t="s">
        <v>389</v>
      </c>
      <c r="K6" s="122" t="s">
        <v>389</v>
      </c>
    </row>
    <row r="7" spans="1:12" x14ac:dyDescent="0.25">
      <c r="A7" s="155" t="s">
        <v>438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155"/>
      <c r="H7" s="136"/>
      <c r="I7" s="136"/>
      <c r="J7" s="136"/>
      <c r="K7" s="136"/>
      <c r="L7" s="124"/>
    </row>
    <row r="8" spans="1:12" x14ac:dyDescent="0.25">
      <c r="A8" s="155" t="s">
        <v>413</v>
      </c>
      <c r="B8" s="44"/>
      <c r="C8" s="44"/>
      <c r="D8" s="44"/>
      <c r="E8" s="44"/>
      <c r="F8" s="44"/>
      <c r="G8" s="155"/>
      <c r="H8" s="136"/>
      <c r="I8" s="136"/>
      <c r="J8" s="136"/>
      <c r="K8" s="136"/>
      <c r="L8" s="124"/>
    </row>
    <row r="9" spans="1:12" x14ac:dyDescent="0.25">
      <c r="A9" s="237" t="s">
        <v>414</v>
      </c>
      <c r="B9" s="44"/>
      <c r="C9" s="44"/>
      <c r="D9" s="44"/>
      <c r="E9" s="44"/>
      <c r="F9" s="44"/>
      <c r="G9" s="155"/>
      <c r="H9" s="136"/>
      <c r="I9" s="136"/>
      <c r="J9" s="136"/>
      <c r="K9" s="136"/>
      <c r="L9" s="124"/>
    </row>
    <row r="10" spans="1:12" x14ac:dyDescent="0.25">
      <c r="A10" s="155" t="s">
        <v>415</v>
      </c>
      <c r="B10" s="44"/>
      <c r="C10" s="44"/>
      <c r="D10" s="44"/>
      <c r="E10" s="44"/>
      <c r="F10" s="44"/>
      <c r="G10" s="155"/>
      <c r="H10" s="136"/>
      <c r="I10" s="136"/>
      <c r="J10" s="136"/>
      <c r="K10" s="136"/>
      <c r="L10" s="124"/>
    </row>
    <row r="11" spans="1:12" x14ac:dyDescent="0.25">
      <c r="A11" s="155" t="s">
        <v>416</v>
      </c>
      <c r="B11" s="44"/>
      <c r="C11" s="44"/>
      <c r="D11" s="44"/>
      <c r="E11" s="44"/>
      <c r="F11" s="44"/>
      <c r="G11" s="155"/>
      <c r="H11" s="136"/>
      <c r="I11" s="136"/>
      <c r="J11" s="136"/>
      <c r="K11" s="136"/>
      <c r="L11" s="124"/>
    </row>
    <row r="12" spans="1:12" s="120" customFormat="1" x14ac:dyDescent="0.25">
      <c r="A12" s="21" t="s">
        <v>417</v>
      </c>
      <c r="B12" s="126">
        <f>SUM(B7:B11)</f>
        <v>0</v>
      </c>
      <c r="C12" s="126">
        <f>SUM(C7:C11)</f>
        <v>0</v>
      </c>
      <c r="D12" s="126">
        <f>SUM(D7:D11)</f>
        <v>0</v>
      </c>
      <c r="E12" s="126">
        <f>SUM(E7:E11)</f>
        <v>0</v>
      </c>
      <c r="F12" s="126">
        <f>SUM(F7:F11)</f>
        <v>0</v>
      </c>
      <c r="G12" s="21"/>
      <c r="H12" s="21"/>
      <c r="I12" s="21"/>
      <c r="J12" s="21"/>
      <c r="K12" s="226"/>
    </row>
    <row r="13" spans="1:12" x14ac:dyDescent="0.25">
      <c r="A13" s="155"/>
      <c r="B13" s="155"/>
      <c r="C13" s="155"/>
      <c r="D13" s="155"/>
      <c r="E13" s="155"/>
      <c r="F13" s="155"/>
      <c r="G13" s="155"/>
      <c r="H13" s="136"/>
      <c r="I13" s="136"/>
      <c r="J13" s="136"/>
      <c r="K13" s="136"/>
      <c r="L13" s="124"/>
    </row>
    <row r="14" spans="1:12" x14ac:dyDescent="0.25">
      <c r="A14" s="21" t="s">
        <v>418</v>
      </c>
      <c r="B14" s="122" t="s">
        <v>389</v>
      </c>
      <c r="C14" s="122" t="s">
        <v>389</v>
      </c>
      <c r="D14" s="122" t="s">
        <v>389</v>
      </c>
      <c r="E14" s="122" t="s">
        <v>389</v>
      </c>
      <c r="F14" s="122" t="s">
        <v>389</v>
      </c>
      <c r="G14" s="122" t="s">
        <v>389</v>
      </c>
      <c r="H14" s="122" t="s">
        <v>389</v>
      </c>
      <c r="I14" s="122" t="s">
        <v>389</v>
      </c>
      <c r="J14" s="122" t="s">
        <v>389</v>
      </c>
      <c r="K14" s="122" t="s">
        <v>389</v>
      </c>
    </row>
    <row r="15" spans="1:12" x14ac:dyDescent="0.25">
      <c r="A15" s="155" t="s">
        <v>439</v>
      </c>
      <c r="B15" s="44"/>
      <c r="C15" s="44"/>
      <c r="D15" s="44"/>
      <c r="E15" s="44"/>
      <c r="F15" s="44"/>
      <c r="G15" s="155"/>
      <c r="H15" s="155"/>
      <c r="I15" s="155"/>
      <c r="J15" s="155"/>
      <c r="K15" s="210"/>
    </row>
    <row r="16" spans="1:12" x14ac:dyDescent="0.25">
      <c r="A16" s="155" t="s">
        <v>413</v>
      </c>
      <c r="B16" s="44"/>
      <c r="C16" s="44"/>
      <c r="D16" s="44"/>
      <c r="E16" s="44"/>
      <c r="F16" s="44"/>
      <c r="G16" s="155"/>
      <c r="H16" s="155"/>
      <c r="I16" s="155"/>
      <c r="J16" s="155"/>
      <c r="K16" s="210"/>
    </row>
    <row r="17" spans="1:12" x14ac:dyDescent="0.25">
      <c r="A17" s="237" t="s">
        <v>414</v>
      </c>
      <c r="B17" s="44"/>
      <c r="C17" s="44"/>
      <c r="D17" s="44"/>
      <c r="E17" s="44"/>
      <c r="F17" s="44"/>
      <c r="G17" s="155"/>
      <c r="H17" s="136"/>
      <c r="I17" s="136"/>
      <c r="J17" s="136"/>
      <c r="K17" s="136"/>
      <c r="L17" s="124"/>
    </row>
    <row r="18" spans="1:12" x14ac:dyDescent="0.25">
      <c r="A18" s="155" t="s">
        <v>415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155"/>
      <c r="H18" s="155"/>
      <c r="I18" s="155"/>
      <c r="J18" s="155"/>
      <c r="K18" s="210"/>
    </row>
    <row r="19" spans="1:12" x14ac:dyDescent="0.25">
      <c r="A19" s="155" t="s">
        <v>416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155"/>
      <c r="H19" s="155"/>
      <c r="I19" s="155"/>
      <c r="J19" s="155"/>
      <c r="K19" s="210"/>
    </row>
    <row r="20" spans="1:12" s="120" customFormat="1" x14ac:dyDescent="0.25">
      <c r="A20" s="21" t="s">
        <v>419</v>
      </c>
      <c r="B20" s="126">
        <f>SUM(B16:B19)</f>
        <v>0</v>
      </c>
      <c r="C20" s="126">
        <f>SUM(C16:C19)</f>
        <v>0</v>
      </c>
      <c r="D20" s="126">
        <f>SUM(D16:D19)</f>
        <v>0</v>
      </c>
      <c r="E20" s="126">
        <f>SUM(E16:E19)</f>
        <v>0</v>
      </c>
      <c r="F20" s="126">
        <f>SUM(F16:F19)</f>
        <v>0</v>
      </c>
      <c r="G20" s="21"/>
      <c r="H20" s="21"/>
      <c r="I20" s="21"/>
      <c r="J20" s="21"/>
      <c r="K20" s="226"/>
    </row>
    <row r="21" spans="1:12" s="120" customFormat="1" x14ac:dyDescent="0.25">
      <c r="A21" s="21" t="s">
        <v>420</v>
      </c>
      <c r="B21" s="126">
        <f>B12+B20</f>
        <v>0</v>
      </c>
      <c r="C21" s="126">
        <f>C12+C20</f>
        <v>0</v>
      </c>
      <c r="D21" s="126">
        <f>D12+D20</f>
        <v>0</v>
      </c>
      <c r="E21" s="126">
        <f>E12+E20</f>
        <v>0</v>
      </c>
      <c r="F21" s="126">
        <f>F12+F20</f>
        <v>0</v>
      </c>
      <c r="G21" s="21"/>
      <c r="H21" s="21"/>
      <c r="I21" s="21"/>
      <c r="J21" s="21"/>
      <c r="K21" s="226"/>
    </row>
    <row r="22" spans="1:12" x14ac:dyDescent="0.25">
      <c r="A22" s="155" t="s">
        <v>395</v>
      </c>
      <c r="B22" s="44"/>
      <c r="C22" s="44"/>
      <c r="D22" s="44"/>
      <c r="E22" s="44"/>
      <c r="F22" s="44"/>
      <c r="G22" s="155"/>
      <c r="H22" s="155"/>
      <c r="I22" s="155"/>
      <c r="J22" s="155"/>
      <c r="K22" s="210"/>
    </row>
    <row r="23" spans="1:12" x14ac:dyDescent="0.25">
      <c r="A23" s="155" t="s">
        <v>421</v>
      </c>
      <c r="B23" s="44"/>
      <c r="C23" s="44"/>
      <c r="D23" s="44"/>
      <c r="E23" s="44"/>
      <c r="F23" s="44"/>
      <c r="G23" s="155"/>
      <c r="H23" s="155"/>
      <c r="I23" s="155"/>
      <c r="J23" s="155"/>
      <c r="K23" s="210"/>
    </row>
    <row r="24" spans="1:12" s="120" customFormat="1" x14ac:dyDescent="0.25">
      <c r="A24" s="21" t="s">
        <v>339</v>
      </c>
      <c r="B24" s="126">
        <f>SUM(B21:B23)</f>
        <v>0</v>
      </c>
      <c r="C24" s="126">
        <f>SUM(C21:C23)</f>
        <v>0</v>
      </c>
      <c r="D24" s="126">
        <f>SUM(D21:D23)</f>
        <v>0</v>
      </c>
      <c r="E24" s="126">
        <f>SUM(E21:E23)</f>
        <v>0</v>
      </c>
      <c r="F24" s="126">
        <f>SUM(F21:F23)</f>
        <v>0</v>
      </c>
      <c r="G24" s="21"/>
      <c r="H24" s="21"/>
      <c r="I24" s="21"/>
      <c r="J24" s="21"/>
      <c r="K24" s="226"/>
    </row>
    <row r="25" spans="1:12" x14ac:dyDescent="0.25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210"/>
    </row>
    <row r="26" spans="1:12" s="120" customFormat="1" x14ac:dyDescent="0.25">
      <c r="A26" s="21" t="s">
        <v>422</v>
      </c>
      <c r="B26" s="122">
        <f>B12/(B43-B20)</f>
        <v>0</v>
      </c>
      <c r="C26" s="122">
        <f>C12/(C43-C20)</f>
        <v>0</v>
      </c>
      <c r="D26" s="122">
        <f>D12/(D43-D20)</f>
        <v>0</v>
      </c>
      <c r="E26" s="122">
        <f>E12/(E43-E20)</f>
        <v>0</v>
      </c>
      <c r="F26" s="122">
        <f>F12/(F43-F20)</f>
        <v>0</v>
      </c>
      <c r="G26" s="21"/>
      <c r="H26" s="21"/>
      <c r="I26" s="21"/>
      <c r="J26" s="21"/>
      <c r="K26" s="226"/>
    </row>
    <row r="27" spans="1:12" x14ac:dyDescent="0.25">
      <c r="A27" s="155" t="s">
        <v>423</v>
      </c>
      <c r="B27" s="17"/>
      <c r="C27" s="17"/>
      <c r="D27" s="17"/>
      <c r="E27" s="17"/>
      <c r="F27" s="17"/>
      <c r="G27" s="155"/>
      <c r="H27" s="155"/>
      <c r="I27" s="155"/>
      <c r="J27" s="155"/>
      <c r="K27" s="210"/>
    </row>
    <row r="28" spans="1:12" s="120" customFormat="1" x14ac:dyDescent="0.25">
      <c r="A28" s="21" t="s">
        <v>424</v>
      </c>
      <c r="B28" s="125">
        <f>B26</f>
        <v>0</v>
      </c>
      <c r="C28" s="125">
        <f>C26</f>
        <v>0</v>
      </c>
      <c r="D28" s="125">
        <f>D26</f>
        <v>0</v>
      </c>
      <c r="E28" s="125">
        <f>E26</f>
        <v>0</v>
      </c>
      <c r="F28" s="125">
        <f>F26</f>
        <v>0</v>
      </c>
      <c r="G28" s="21"/>
      <c r="H28" s="21"/>
      <c r="I28" s="21"/>
      <c r="J28" s="21"/>
      <c r="K28" s="226"/>
    </row>
    <row r="29" spans="1:12" x14ac:dyDescent="0.25">
      <c r="A29" s="155" t="s">
        <v>425</v>
      </c>
      <c r="B29" s="153">
        <f>B26*[2]C1!D19</f>
        <v>0</v>
      </c>
      <c r="C29" s="153">
        <f>C26*[2]C1!E19</f>
        <v>0</v>
      </c>
      <c r="D29" s="153">
        <f>D26*[2]C1!F19</f>
        <v>0</v>
      </c>
      <c r="E29" s="153">
        <f>E26*[2]C1!G19</f>
        <v>0</v>
      </c>
      <c r="F29" s="153">
        <f>F26*[2]C1!H19</f>
        <v>0</v>
      </c>
      <c r="G29" s="155"/>
      <c r="H29" s="155"/>
      <c r="I29" s="155"/>
      <c r="J29" s="155"/>
      <c r="K29" s="210"/>
    </row>
    <row r="30" spans="1:12" x14ac:dyDescent="0.25">
      <c r="A30" s="155" t="s">
        <v>426</v>
      </c>
      <c r="B30" s="153">
        <f>B26*B43</f>
        <v>0</v>
      </c>
      <c r="C30" s="153">
        <f>C26*C43</f>
        <v>0</v>
      </c>
      <c r="D30" s="153">
        <f>D26*D43</f>
        <v>0</v>
      </c>
      <c r="E30" s="153">
        <f>E26*E43</f>
        <v>0</v>
      </c>
      <c r="F30" s="153">
        <f>F26*F43</f>
        <v>0</v>
      </c>
      <c r="G30" s="237"/>
      <c r="H30" s="155"/>
      <c r="I30" s="155"/>
      <c r="J30" s="155"/>
      <c r="K30" s="210"/>
    </row>
    <row r="31" spans="1:12" x14ac:dyDescent="0.25">
      <c r="A31" s="155" t="s">
        <v>427</v>
      </c>
      <c r="B31" s="153">
        <f>B26*$B44</f>
        <v>0</v>
      </c>
      <c r="C31" s="153">
        <f>C26*$B44</f>
        <v>0</v>
      </c>
      <c r="D31" s="153">
        <f>D26*$B44</f>
        <v>0</v>
      </c>
      <c r="E31" s="153">
        <f>E26*$B44</f>
        <v>0</v>
      </c>
      <c r="F31" s="153">
        <f>F26*$B44</f>
        <v>0</v>
      </c>
      <c r="G31" s="237"/>
      <c r="H31" s="155"/>
      <c r="I31" s="155"/>
      <c r="J31" s="155"/>
      <c r="K31" s="210"/>
    </row>
    <row r="32" spans="1:12" x14ac:dyDescent="0.25">
      <c r="A32" s="155" t="s">
        <v>428</v>
      </c>
      <c r="B32" s="153">
        <f>B26*$B45</f>
        <v>0</v>
      </c>
      <c r="C32" s="153">
        <f>C26*$B45</f>
        <v>0</v>
      </c>
      <c r="D32" s="153">
        <f>D26*$B45</f>
        <v>0</v>
      </c>
      <c r="E32" s="153">
        <f>E26*$B45</f>
        <v>0</v>
      </c>
      <c r="F32" s="153">
        <f>F26*$B45</f>
        <v>0</v>
      </c>
      <c r="G32" s="237"/>
      <c r="H32" s="155"/>
      <c r="I32" s="155"/>
      <c r="J32" s="155"/>
      <c r="K32" s="210"/>
    </row>
    <row r="34" spans="1:10" x14ac:dyDescent="0.25">
      <c r="A34" s="11" t="s">
        <v>429</v>
      </c>
    </row>
    <row r="35" spans="1:10" x14ac:dyDescent="0.25">
      <c r="A35" s="12" t="s">
        <v>423</v>
      </c>
    </row>
    <row r="36" spans="1:10" s="120" customFormat="1" x14ac:dyDescent="0.25">
      <c r="A36" s="11" t="s">
        <v>424</v>
      </c>
      <c r="B36" s="246">
        <f>AVERAGE(B28:F28)</f>
        <v>0</v>
      </c>
      <c r="C36" s="12" t="s">
        <v>430</v>
      </c>
      <c r="D36" s="11"/>
      <c r="E36" s="11"/>
      <c r="F36" s="11"/>
      <c r="G36" s="11"/>
      <c r="H36" s="11"/>
      <c r="I36" s="11"/>
      <c r="J36" s="11"/>
    </row>
    <row r="37" spans="1:10" x14ac:dyDescent="0.25">
      <c r="A37" s="12" t="s">
        <v>431</v>
      </c>
      <c r="B37" s="151">
        <f>AVERAGE(B29:F29)</f>
        <v>0</v>
      </c>
      <c r="C37" s="12" t="s">
        <v>432</v>
      </c>
    </row>
    <row r="38" spans="1:10" x14ac:dyDescent="0.25">
      <c r="A38" s="12" t="s">
        <v>426</v>
      </c>
      <c r="B38" s="151">
        <f>AVERAGE(B30:F30)</f>
        <v>0</v>
      </c>
      <c r="C38" s="12" t="s">
        <v>433</v>
      </c>
    </row>
    <row r="39" spans="1:10" x14ac:dyDescent="0.25">
      <c r="A39" s="12" t="s">
        <v>427</v>
      </c>
      <c r="B39" s="151">
        <f>AVERAGE(B31:F31)</f>
        <v>0</v>
      </c>
      <c r="C39" s="12" t="s">
        <v>434</v>
      </c>
    </row>
    <row r="40" spans="1:10" x14ac:dyDescent="0.25">
      <c r="A40" s="12" t="s">
        <v>428</v>
      </c>
      <c r="B40" s="151">
        <f>AVERAGE(B32:F32)</f>
        <v>0</v>
      </c>
      <c r="C40" s="12" t="s">
        <v>435</v>
      </c>
    </row>
    <row r="42" spans="1:10" x14ac:dyDescent="0.25">
      <c r="A42" s="11" t="s">
        <v>61</v>
      </c>
      <c r="B42" s="124"/>
      <c r="C42" s="124"/>
      <c r="D42" s="124"/>
      <c r="E42" s="124"/>
      <c r="F42" s="124"/>
    </row>
    <row r="43" spans="1:10" x14ac:dyDescent="0.25">
      <c r="A43" s="12" t="s">
        <v>436</v>
      </c>
      <c r="B43" s="124">
        <f>[2]C8!D21</f>
        <v>7103880.0928970277</v>
      </c>
      <c r="C43" s="124">
        <f>[2]C8!E21</f>
        <v>31124606.085248109</v>
      </c>
      <c r="D43" s="124">
        <f>[2]C8!F21</f>
        <v>38905757.606560133</v>
      </c>
      <c r="E43" s="124">
        <f>[2]C8!G21</f>
        <v>48632197.008200169</v>
      </c>
      <c r="F43" s="124">
        <f>[2]C8!H21</f>
        <v>60790246.260250211</v>
      </c>
    </row>
    <row r="44" spans="1:10" x14ac:dyDescent="0.25">
      <c r="A44" s="12" t="s">
        <v>358</v>
      </c>
      <c r="B44" s="12">
        <v>12</v>
      </c>
      <c r="C44" s="12" t="s">
        <v>81</v>
      </c>
    </row>
    <row r="45" spans="1:10" x14ac:dyDescent="0.25">
      <c r="A45" s="12" t="s">
        <v>437</v>
      </c>
      <c r="B45" s="12">
        <v>360</v>
      </c>
      <c r="C45" s="12" t="s">
        <v>82</v>
      </c>
    </row>
  </sheetData>
  <mergeCells count="1">
    <mergeCell ref="A2:K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workbookViewId="0">
      <selection activeCell="G4" sqref="G4:K4"/>
    </sheetView>
  </sheetViews>
  <sheetFormatPr baseColWidth="10" defaultRowHeight="15.75" x14ac:dyDescent="0.25"/>
  <cols>
    <col min="1" max="1" width="43.85546875" style="248" customWidth="1"/>
    <col min="2" max="2" width="14.140625" style="248" customWidth="1"/>
    <col min="3" max="3" width="14.140625" style="248" bestFit="1" customWidth="1"/>
    <col min="4" max="4" width="14.85546875" style="248" bestFit="1" customWidth="1"/>
    <col min="5" max="5" width="15" style="248" customWidth="1"/>
    <col min="6" max="6" width="15.42578125" style="248" customWidth="1"/>
    <col min="7" max="9" width="11.42578125" style="248"/>
    <col min="10" max="256" width="11.42578125" style="249"/>
    <col min="257" max="257" width="31" style="249" customWidth="1"/>
    <col min="258" max="258" width="11.5703125" style="249" customWidth="1"/>
    <col min="259" max="262" width="12.7109375" style="249" bestFit="1" customWidth="1"/>
    <col min="263" max="512" width="11.42578125" style="249"/>
    <col min="513" max="513" width="31" style="249" customWidth="1"/>
    <col min="514" max="514" width="11.5703125" style="249" customWidth="1"/>
    <col min="515" max="518" width="12.7109375" style="249" bestFit="1" customWidth="1"/>
    <col min="519" max="768" width="11.42578125" style="249"/>
    <col min="769" max="769" width="31" style="249" customWidth="1"/>
    <col min="770" max="770" width="11.5703125" style="249" customWidth="1"/>
    <col min="771" max="774" width="12.7109375" style="249" bestFit="1" customWidth="1"/>
    <col min="775" max="1024" width="11.42578125" style="249"/>
    <col min="1025" max="1025" width="31" style="249" customWidth="1"/>
    <col min="1026" max="1026" width="11.5703125" style="249" customWidth="1"/>
    <col min="1027" max="1030" width="12.7109375" style="249" bestFit="1" customWidth="1"/>
    <col min="1031" max="1280" width="11.42578125" style="249"/>
    <col min="1281" max="1281" width="31" style="249" customWidth="1"/>
    <col min="1282" max="1282" width="11.5703125" style="249" customWidth="1"/>
    <col min="1283" max="1286" width="12.7109375" style="249" bestFit="1" customWidth="1"/>
    <col min="1287" max="1536" width="11.42578125" style="249"/>
    <col min="1537" max="1537" width="31" style="249" customWidth="1"/>
    <col min="1538" max="1538" width="11.5703125" style="249" customWidth="1"/>
    <col min="1539" max="1542" width="12.7109375" style="249" bestFit="1" customWidth="1"/>
    <col min="1543" max="1792" width="11.42578125" style="249"/>
    <col min="1793" max="1793" width="31" style="249" customWidth="1"/>
    <col min="1794" max="1794" width="11.5703125" style="249" customWidth="1"/>
    <col min="1795" max="1798" width="12.7109375" style="249" bestFit="1" customWidth="1"/>
    <col min="1799" max="2048" width="11.42578125" style="249"/>
    <col min="2049" max="2049" width="31" style="249" customWidth="1"/>
    <col min="2050" max="2050" width="11.5703125" style="249" customWidth="1"/>
    <col min="2051" max="2054" width="12.7109375" style="249" bestFit="1" customWidth="1"/>
    <col min="2055" max="2304" width="11.42578125" style="249"/>
    <col min="2305" max="2305" width="31" style="249" customWidth="1"/>
    <col min="2306" max="2306" width="11.5703125" style="249" customWidth="1"/>
    <col min="2307" max="2310" width="12.7109375" style="249" bestFit="1" customWidth="1"/>
    <col min="2311" max="2560" width="11.42578125" style="249"/>
    <col min="2561" max="2561" width="31" style="249" customWidth="1"/>
    <col min="2562" max="2562" width="11.5703125" style="249" customWidth="1"/>
    <col min="2563" max="2566" width="12.7109375" style="249" bestFit="1" customWidth="1"/>
    <col min="2567" max="2816" width="11.42578125" style="249"/>
    <col min="2817" max="2817" width="31" style="249" customWidth="1"/>
    <col min="2818" max="2818" width="11.5703125" style="249" customWidth="1"/>
    <col min="2819" max="2822" width="12.7109375" style="249" bestFit="1" customWidth="1"/>
    <col min="2823" max="3072" width="11.42578125" style="249"/>
    <col min="3073" max="3073" width="31" style="249" customWidth="1"/>
    <col min="3074" max="3074" width="11.5703125" style="249" customWidth="1"/>
    <col min="3075" max="3078" width="12.7109375" style="249" bestFit="1" customWidth="1"/>
    <col min="3079" max="3328" width="11.42578125" style="249"/>
    <col min="3329" max="3329" width="31" style="249" customWidth="1"/>
    <col min="3330" max="3330" width="11.5703125" style="249" customWidth="1"/>
    <col min="3331" max="3334" width="12.7109375" style="249" bestFit="1" customWidth="1"/>
    <col min="3335" max="3584" width="11.42578125" style="249"/>
    <col min="3585" max="3585" width="31" style="249" customWidth="1"/>
    <col min="3586" max="3586" width="11.5703125" style="249" customWidth="1"/>
    <col min="3587" max="3590" width="12.7109375" style="249" bestFit="1" customWidth="1"/>
    <col min="3591" max="3840" width="11.42578125" style="249"/>
    <col min="3841" max="3841" width="31" style="249" customWidth="1"/>
    <col min="3842" max="3842" width="11.5703125" style="249" customWidth="1"/>
    <col min="3843" max="3846" width="12.7109375" style="249" bestFit="1" customWidth="1"/>
    <col min="3847" max="4096" width="11.42578125" style="249"/>
    <col min="4097" max="4097" width="31" style="249" customWidth="1"/>
    <col min="4098" max="4098" width="11.5703125" style="249" customWidth="1"/>
    <col min="4099" max="4102" width="12.7109375" style="249" bestFit="1" customWidth="1"/>
    <col min="4103" max="4352" width="11.42578125" style="249"/>
    <col min="4353" max="4353" width="31" style="249" customWidth="1"/>
    <col min="4354" max="4354" width="11.5703125" style="249" customWidth="1"/>
    <col min="4355" max="4358" width="12.7109375" style="249" bestFit="1" customWidth="1"/>
    <col min="4359" max="4608" width="11.42578125" style="249"/>
    <col min="4609" max="4609" width="31" style="249" customWidth="1"/>
    <col min="4610" max="4610" width="11.5703125" style="249" customWidth="1"/>
    <col min="4611" max="4614" width="12.7109375" style="249" bestFit="1" customWidth="1"/>
    <col min="4615" max="4864" width="11.42578125" style="249"/>
    <col min="4865" max="4865" width="31" style="249" customWidth="1"/>
    <col min="4866" max="4866" width="11.5703125" style="249" customWidth="1"/>
    <col min="4867" max="4870" width="12.7109375" style="249" bestFit="1" customWidth="1"/>
    <col min="4871" max="5120" width="11.42578125" style="249"/>
    <col min="5121" max="5121" width="31" style="249" customWidth="1"/>
    <col min="5122" max="5122" width="11.5703125" style="249" customWidth="1"/>
    <col min="5123" max="5126" width="12.7109375" style="249" bestFit="1" customWidth="1"/>
    <col min="5127" max="5376" width="11.42578125" style="249"/>
    <col min="5377" max="5377" width="31" style="249" customWidth="1"/>
    <col min="5378" max="5378" width="11.5703125" style="249" customWidth="1"/>
    <col min="5379" max="5382" width="12.7109375" style="249" bestFit="1" customWidth="1"/>
    <col min="5383" max="5632" width="11.42578125" style="249"/>
    <col min="5633" max="5633" width="31" style="249" customWidth="1"/>
    <col min="5634" max="5634" width="11.5703125" style="249" customWidth="1"/>
    <col min="5635" max="5638" width="12.7109375" style="249" bestFit="1" customWidth="1"/>
    <col min="5639" max="5888" width="11.42578125" style="249"/>
    <col min="5889" max="5889" width="31" style="249" customWidth="1"/>
    <col min="5890" max="5890" width="11.5703125" style="249" customWidth="1"/>
    <col min="5891" max="5894" width="12.7109375" style="249" bestFit="1" customWidth="1"/>
    <col min="5895" max="6144" width="11.42578125" style="249"/>
    <col min="6145" max="6145" width="31" style="249" customWidth="1"/>
    <col min="6146" max="6146" width="11.5703125" style="249" customWidth="1"/>
    <col min="6147" max="6150" width="12.7109375" style="249" bestFit="1" customWidth="1"/>
    <col min="6151" max="6400" width="11.42578125" style="249"/>
    <col min="6401" max="6401" width="31" style="249" customWidth="1"/>
    <col min="6402" max="6402" width="11.5703125" style="249" customWidth="1"/>
    <col min="6403" max="6406" width="12.7109375" style="249" bestFit="1" customWidth="1"/>
    <col min="6407" max="6656" width="11.42578125" style="249"/>
    <col min="6657" max="6657" width="31" style="249" customWidth="1"/>
    <col min="6658" max="6658" width="11.5703125" style="249" customWidth="1"/>
    <col min="6659" max="6662" width="12.7109375" style="249" bestFit="1" customWidth="1"/>
    <col min="6663" max="6912" width="11.42578125" style="249"/>
    <col min="6913" max="6913" width="31" style="249" customWidth="1"/>
    <col min="6914" max="6914" width="11.5703125" style="249" customWidth="1"/>
    <col min="6915" max="6918" width="12.7109375" style="249" bestFit="1" customWidth="1"/>
    <col min="6919" max="7168" width="11.42578125" style="249"/>
    <col min="7169" max="7169" width="31" style="249" customWidth="1"/>
    <col min="7170" max="7170" width="11.5703125" style="249" customWidth="1"/>
    <col min="7171" max="7174" width="12.7109375" style="249" bestFit="1" customWidth="1"/>
    <col min="7175" max="7424" width="11.42578125" style="249"/>
    <col min="7425" max="7425" width="31" style="249" customWidth="1"/>
    <col min="7426" max="7426" width="11.5703125" style="249" customWidth="1"/>
    <col min="7427" max="7430" width="12.7109375" style="249" bestFit="1" customWidth="1"/>
    <col min="7431" max="7680" width="11.42578125" style="249"/>
    <col min="7681" max="7681" width="31" style="249" customWidth="1"/>
    <col min="7682" max="7682" width="11.5703125" style="249" customWidth="1"/>
    <col min="7683" max="7686" width="12.7109375" style="249" bestFit="1" customWidth="1"/>
    <col min="7687" max="7936" width="11.42578125" style="249"/>
    <col min="7937" max="7937" width="31" style="249" customWidth="1"/>
    <col min="7938" max="7938" width="11.5703125" style="249" customWidth="1"/>
    <col min="7939" max="7942" width="12.7109375" style="249" bestFit="1" customWidth="1"/>
    <col min="7943" max="8192" width="11.42578125" style="249"/>
    <col min="8193" max="8193" width="31" style="249" customWidth="1"/>
    <col min="8194" max="8194" width="11.5703125" style="249" customWidth="1"/>
    <col min="8195" max="8198" width="12.7109375" style="249" bestFit="1" customWidth="1"/>
    <col min="8199" max="8448" width="11.42578125" style="249"/>
    <col min="8449" max="8449" width="31" style="249" customWidth="1"/>
    <col min="8450" max="8450" width="11.5703125" style="249" customWidth="1"/>
    <col min="8451" max="8454" width="12.7109375" style="249" bestFit="1" customWidth="1"/>
    <col min="8455" max="8704" width="11.42578125" style="249"/>
    <col min="8705" max="8705" width="31" style="249" customWidth="1"/>
    <col min="8706" max="8706" width="11.5703125" style="249" customWidth="1"/>
    <col min="8707" max="8710" width="12.7109375" style="249" bestFit="1" customWidth="1"/>
    <col min="8711" max="8960" width="11.42578125" style="249"/>
    <col min="8961" max="8961" width="31" style="249" customWidth="1"/>
    <col min="8962" max="8962" width="11.5703125" style="249" customWidth="1"/>
    <col min="8963" max="8966" width="12.7109375" style="249" bestFit="1" customWidth="1"/>
    <col min="8967" max="9216" width="11.42578125" style="249"/>
    <col min="9217" max="9217" width="31" style="249" customWidth="1"/>
    <col min="9218" max="9218" width="11.5703125" style="249" customWidth="1"/>
    <col min="9219" max="9222" width="12.7109375" style="249" bestFit="1" customWidth="1"/>
    <col min="9223" max="9472" width="11.42578125" style="249"/>
    <col min="9473" max="9473" width="31" style="249" customWidth="1"/>
    <col min="9474" max="9474" width="11.5703125" style="249" customWidth="1"/>
    <col min="9475" max="9478" width="12.7109375" style="249" bestFit="1" customWidth="1"/>
    <col min="9479" max="9728" width="11.42578125" style="249"/>
    <col min="9729" max="9729" width="31" style="249" customWidth="1"/>
    <col min="9730" max="9730" width="11.5703125" style="249" customWidth="1"/>
    <col min="9731" max="9734" width="12.7109375" style="249" bestFit="1" customWidth="1"/>
    <col min="9735" max="9984" width="11.42578125" style="249"/>
    <col min="9985" max="9985" width="31" style="249" customWidth="1"/>
    <col min="9986" max="9986" width="11.5703125" style="249" customWidth="1"/>
    <col min="9987" max="9990" width="12.7109375" style="249" bestFit="1" customWidth="1"/>
    <col min="9991" max="10240" width="11.42578125" style="249"/>
    <col min="10241" max="10241" width="31" style="249" customWidth="1"/>
    <col min="10242" max="10242" width="11.5703125" style="249" customWidth="1"/>
    <col min="10243" max="10246" width="12.7109375" style="249" bestFit="1" customWidth="1"/>
    <col min="10247" max="10496" width="11.42578125" style="249"/>
    <col min="10497" max="10497" width="31" style="249" customWidth="1"/>
    <col min="10498" max="10498" width="11.5703125" style="249" customWidth="1"/>
    <col min="10499" max="10502" width="12.7109375" style="249" bestFit="1" customWidth="1"/>
    <col min="10503" max="10752" width="11.42578125" style="249"/>
    <col min="10753" max="10753" width="31" style="249" customWidth="1"/>
    <col min="10754" max="10754" width="11.5703125" style="249" customWidth="1"/>
    <col min="10755" max="10758" width="12.7109375" style="249" bestFit="1" customWidth="1"/>
    <col min="10759" max="11008" width="11.42578125" style="249"/>
    <col min="11009" max="11009" width="31" style="249" customWidth="1"/>
    <col min="11010" max="11010" width="11.5703125" style="249" customWidth="1"/>
    <col min="11011" max="11014" width="12.7109375" style="249" bestFit="1" customWidth="1"/>
    <col min="11015" max="11264" width="11.42578125" style="249"/>
    <col min="11265" max="11265" width="31" style="249" customWidth="1"/>
    <col min="11266" max="11266" width="11.5703125" style="249" customWidth="1"/>
    <col min="11267" max="11270" width="12.7109375" style="249" bestFit="1" customWidth="1"/>
    <col min="11271" max="11520" width="11.42578125" style="249"/>
    <col min="11521" max="11521" width="31" style="249" customWidth="1"/>
    <col min="11522" max="11522" width="11.5703125" style="249" customWidth="1"/>
    <col min="11523" max="11526" width="12.7109375" style="249" bestFit="1" customWidth="1"/>
    <col min="11527" max="11776" width="11.42578125" style="249"/>
    <col min="11777" max="11777" width="31" style="249" customWidth="1"/>
    <col min="11778" max="11778" width="11.5703125" style="249" customWidth="1"/>
    <col min="11779" max="11782" width="12.7109375" style="249" bestFit="1" customWidth="1"/>
    <col min="11783" max="12032" width="11.42578125" style="249"/>
    <col min="12033" max="12033" width="31" style="249" customWidth="1"/>
    <col min="12034" max="12034" width="11.5703125" style="249" customWidth="1"/>
    <col min="12035" max="12038" width="12.7109375" style="249" bestFit="1" customWidth="1"/>
    <col min="12039" max="12288" width="11.42578125" style="249"/>
    <col min="12289" max="12289" width="31" style="249" customWidth="1"/>
    <col min="12290" max="12290" width="11.5703125" style="249" customWidth="1"/>
    <col min="12291" max="12294" width="12.7109375" style="249" bestFit="1" customWidth="1"/>
    <col min="12295" max="12544" width="11.42578125" style="249"/>
    <col min="12545" max="12545" width="31" style="249" customWidth="1"/>
    <col min="12546" max="12546" width="11.5703125" style="249" customWidth="1"/>
    <col min="12547" max="12550" width="12.7109375" style="249" bestFit="1" customWidth="1"/>
    <col min="12551" max="12800" width="11.42578125" style="249"/>
    <col min="12801" max="12801" width="31" style="249" customWidth="1"/>
    <col min="12802" max="12802" width="11.5703125" style="249" customWidth="1"/>
    <col min="12803" max="12806" width="12.7109375" style="249" bestFit="1" customWidth="1"/>
    <col min="12807" max="13056" width="11.42578125" style="249"/>
    <col min="13057" max="13057" width="31" style="249" customWidth="1"/>
    <col min="13058" max="13058" width="11.5703125" style="249" customWidth="1"/>
    <col min="13059" max="13062" width="12.7109375" style="249" bestFit="1" customWidth="1"/>
    <col min="13063" max="13312" width="11.42578125" style="249"/>
    <col min="13313" max="13313" width="31" style="249" customWidth="1"/>
    <col min="13314" max="13314" width="11.5703125" style="249" customWidth="1"/>
    <col min="13315" max="13318" width="12.7109375" style="249" bestFit="1" customWidth="1"/>
    <col min="13319" max="13568" width="11.42578125" style="249"/>
    <col min="13569" max="13569" width="31" style="249" customWidth="1"/>
    <col min="13570" max="13570" width="11.5703125" style="249" customWidth="1"/>
    <col min="13571" max="13574" width="12.7109375" style="249" bestFit="1" customWidth="1"/>
    <col min="13575" max="13824" width="11.42578125" style="249"/>
    <col min="13825" max="13825" width="31" style="249" customWidth="1"/>
    <col min="13826" max="13826" width="11.5703125" style="249" customWidth="1"/>
    <col min="13827" max="13830" width="12.7109375" style="249" bestFit="1" customWidth="1"/>
    <col min="13831" max="14080" width="11.42578125" style="249"/>
    <col min="14081" max="14081" width="31" style="249" customWidth="1"/>
    <col min="14082" max="14082" width="11.5703125" style="249" customWidth="1"/>
    <col min="14083" max="14086" width="12.7109375" style="249" bestFit="1" customWidth="1"/>
    <col min="14087" max="14336" width="11.42578125" style="249"/>
    <col min="14337" max="14337" width="31" style="249" customWidth="1"/>
    <col min="14338" max="14338" width="11.5703125" style="249" customWidth="1"/>
    <col min="14339" max="14342" width="12.7109375" style="249" bestFit="1" customWidth="1"/>
    <col min="14343" max="14592" width="11.42578125" style="249"/>
    <col min="14593" max="14593" width="31" style="249" customWidth="1"/>
    <col min="14594" max="14594" width="11.5703125" style="249" customWidth="1"/>
    <col min="14595" max="14598" width="12.7109375" style="249" bestFit="1" customWidth="1"/>
    <col min="14599" max="14848" width="11.42578125" style="249"/>
    <col min="14849" max="14849" width="31" style="249" customWidth="1"/>
    <col min="14850" max="14850" width="11.5703125" style="249" customWidth="1"/>
    <col min="14851" max="14854" width="12.7109375" style="249" bestFit="1" customWidth="1"/>
    <col min="14855" max="15104" width="11.42578125" style="249"/>
    <col min="15105" max="15105" width="31" style="249" customWidth="1"/>
    <col min="15106" max="15106" width="11.5703125" style="249" customWidth="1"/>
    <col min="15107" max="15110" width="12.7109375" style="249" bestFit="1" customWidth="1"/>
    <col min="15111" max="15360" width="11.42578125" style="249"/>
    <col min="15361" max="15361" width="31" style="249" customWidth="1"/>
    <col min="15362" max="15362" width="11.5703125" style="249" customWidth="1"/>
    <col min="15363" max="15366" width="12.7109375" style="249" bestFit="1" customWidth="1"/>
    <col min="15367" max="15616" width="11.42578125" style="249"/>
    <col min="15617" max="15617" width="31" style="249" customWidth="1"/>
    <col min="15618" max="15618" width="11.5703125" style="249" customWidth="1"/>
    <col min="15619" max="15622" width="12.7109375" style="249" bestFit="1" customWidth="1"/>
    <col min="15623" max="15872" width="11.42578125" style="249"/>
    <col min="15873" max="15873" width="31" style="249" customWidth="1"/>
    <col min="15874" max="15874" width="11.5703125" style="249" customWidth="1"/>
    <col min="15875" max="15878" width="12.7109375" style="249" bestFit="1" customWidth="1"/>
    <col min="15879" max="16128" width="11.42578125" style="249"/>
    <col min="16129" max="16129" width="31" style="249" customWidth="1"/>
    <col min="16130" max="16130" width="11.5703125" style="249" customWidth="1"/>
    <col min="16131" max="16134" width="12.7109375" style="249" bestFit="1" customWidth="1"/>
    <col min="16135" max="16384" width="11.42578125" style="249"/>
  </cols>
  <sheetData>
    <row r="2" spans="1:11" s="247" customFormat="1" ht="18.75" customHeight="1" x14ac:dyDescent="0.25">
      <c r="A2" s="292" t="s">
        <v>441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1" ht="15" customHeight="1" x14ac:dyDescent="0.25"/>
    <row r="4" spans="1:11" ht="30.75" customHeight="1" x14ac:dyDescent="0.25">
      <c r="B4" s="250" t="s">
        <v>383</v>
      </c>
      <c r="C4" s="250" t="s">
        <v>341</v>
      </c>
      <c r="D4" s="250" t="s">
        <v>442</v>
      </c>
      <c r="E4" s="250" t="s">
        <v>443</v>
      </c>
      <c r="F4" s="250" t="s">
        <v>6</v>
      </c>
      <c r="G4" s="186" t="s">
        <v>305</v>
      </c>
      <c r="H4" s="186" t="s">
        <v>306</v>
      </c>
      <c r="I4" s="186" t="s">
        <v>307</v>
      </c>
      <c r="J4" s="186" t="s">
        <v>308</v>
      </c>
      <c r="K4" s="186" t="s">
        <v>309</v>
      </c>
    </row>
    <row r="5" spans="1:11" ht="18" customHeight="1" x14ac:dyDescent="0.25">
      <c r="A5" s="21" t="s">
        <v>440</v>
      </c>
      <c r="B5" s="154"/>
      <c r="C5" s="154"/>
      <c r="D5" s="154"/>
      <c r="E5" s="154"/>
      <c r="F5" s="154"/>
      <c r="G5" s="252"/>
      <c r="H5" s="252"/>
      <c r="I5" s="252"/>
      <c r="J5" s="257"/>
      <c r="K5" s="257"/>
    </row>
    <row r="6" spans="1:11" ht="18" customHeight="1" x14ac:dyDescent="0.25">
      <c r="A6" s="251" t="s">
        <v>444</v>
      </c>
      <c r="B6" s="122" t="s">
        <v>389</v>
      </c>
      <c r="C6" s="122" t="s">
        <v>389</v>
      </c>
      <c r="D6" s="122" t="s">
        <v>389</v>
      </c>
      <c r="E6" s="122" t="s">
        <v>389</v>
      </c>
      <c r="F6" s="122" t="s">
        <v>389</v>
      </c>
      <c r="G6" s="122" t="s">
        <v>389</v>
      </c>
      <c r="H6" s="122" t="s">
        <v>389</v>
      </c>
      <c r="I6" s="122" t="s">
        <v>389</v>
      </c>
      <c r="J6" s="122" t="s">
        <v>389</v>
      </c>
      <c r="K6" s="122" t="s">
        <v>389</v>
      </c>
    </row>
    <row r="7" spans="1:11" ht="18" customHeight="1" x14ac:dyDescent="0.25">
      <c r="A7" s="252" t="s">
        <v>445</v>
      </c>
      <c r="B7" s="253"/>
      <c r="C7" s="253">
        <f>[2]C3!F26</f>
        <v>0</v>
      </c>
      <c r="D7" s="253">
        <f>[2]C3!I26</f>
        <v>0</v>
      </c>
      <c r="E7" s="253">
        <f>[2]C3!L26</f>
        <v>0</v>
      </c>
      <c r="F7" s="253">
        <f>[2]C3!O26</f>
        <v>0</v>
      </c>
      <c r="G7" s="252"/>
      <c r="H7" s="252"/>
      <c r="I7" s="252"/>
      <c r="J7" s="257"/>
      <c r="K7" s="257"/>
    </row>
    <row r="8" spans="1:11" ht="18" customHeight="1" x14ac:dyDescent="0.25">
      <c r="A8" s="252" t="s">
        <v>446</v>
      </c>
      <c r="B8" s="253"/>
      <c r="C8" s="253">
        <f>[2]C3!G26</f>
        <v>0</v>
      </c>
      <c r="D8" s="253">
        <f>[2]C3!J26</f>
        <v>0</v>
      </c>
      <c r="E8" s="253">
        <f>[2]C3!M26</f>
        <v>0</v>
      </c>
      <c r="F8" s="253">
        <f>[2]C3!P26</f>
        <v>0</v>
      </c>
      <c r="G8" s="252"/>
      <c r="H8" s="252"/>
      <c r="I8" s="252"/>
      <c r="J8" s="257"/>
      <c r="K8" s="257"/>
    </row>
    <row r="9" spans="1:11" ht="18" customHeight="1" x14ac:dyDescent="0.25">
      <c r="A9" s="252" t="s">
        <v>447</v>
      </c>
      <c r="B9" s="253"/>
      <c r="C9" s="253"/>
      <c r="D9" s="253"/>
      <c r="E9" s="253"/>
      <c r="F9" s="253"/>
      <c r="G9" s="252"/>
      <c r="H9" s="252"/>
      <c r="I9" s="252"/>
      <c r="J9" s="257"/>
      <c r="K9" s="257"/>
    </row>
    <row r="10" spans="1:11" ht="18" customHeight="1" x14ac:dyDescent="0.25">
      <c r="A10" s="252" t="s">
        <v>406</v>
      </c>
      <c r="B10" s="253"/>
      <c r="C10" s="253"/>
      <c r="D10" s="253"/>
      <c r="E10" s="253"/>
      <c r="F10" s="253"/>
      <c r="G10" s="252"/>
      <c r="H10" s="252"/>
      <c r="I10" s="252"/>
      <c r="J10" s="257"/>
      <c r="K10" s="257"/>
    </row>
    <row r="11" spans="1:11" ht="18" customHeight="1" x14ac:dyDescent="0.25">
      <c r="A11" s="252" t="s">
        <v>416</v>
      </c>
      <c r="B11" s="253"/>
      <c r="C11" s="253"/>
      <c r="D11" s="253"/>
      <c r="E11" s="253"/>
      <c r="F11" s="253"/>
      <c r="G11" s="252"/>
      <c r="H11" s="252"/>
      <c r="I11" s="252"/>
      <c r="J11" s="257"/>
      <c r="K11" s="257"/>
    </row>
    <row r="12" spans="1:11" s="255" customFormat="1" ht="18" customHeight="1" x14ac:dyDescent="0.25">
      <c r="A12" s="251" t="s">
        <v>448</v>
      </c>
      <c r="B12" s="254">
        <f>SUM(B7:B11)</f>
        <v>0</v>
      </c>
      <c r="C12" s="254">
        <f>SUM(C7:C11)</f>
        <v>0</v>
      </c>
      <c r="D12" s="254">
        <f>SUM(D7:D11)</f>
        <v>0</v>
      </c>
      <c r="E12" s="254">
        <f>SUM(E7:E11)</f>
        <v>0</v>
      </c>
      <c r="F12" s="254">
        <f>SUM(F7:F11)</f>
        <v>0</v>
      </c>
      <c r="G12" s="251"/>
      <c r="H12" s="251"/>
      <c r="I12" s="251"/>
      <c r="J12" s="258"/>
      <c r="K12" s="258"/>
    </row>
    <row r="13" spans="1:11" ht="18" customHeight="1" x14ac:dyDescent="0.25">
      <c r="A13" s="252"/>
      <c r="B13" s="256"/>
      <c r="C13" s="256"/>
      <c r="D13" s="256"/>
      <c r="E13" s="256"/>
      <c r="F13" s="256"/>
      <c r="G13" s="252"/>
      <c r="H13" s="252"/>
      <c r="I13" s="252"/>
      <c r="J13" s="257"/>
      <c r="K13" s="257"/>
    </row>
    <row r="14" spans="1:11" ht="18" customHeight="1" x14ac:dyDescent="0.25">
      <c r="A14" s="251" t="s">
        <v>449</v>
      </c>
      <c r="B14" s="122" t="s">
        <v>389</v>
      </c>
      <c r="C14" s="122" t="s">
        <v>389</v>
      </c>
      <c r="D14" s="122" t="s">
        <v>389</v>
      </c>
      <c r="E14" s="122" t="s">
        <v>389</v>
      </c>
      <c r="F14" s="122" t="s">
        <v>389</v>
      </c>
      <c r="G14" s="122" t="s">
        <v>389</v>
      </c>
      <c r="H14" s="122" t="s">
        <v>389</v>
      </c>
      <c r="I14" s="122" t="s">
        <v>389</v>
      </c>
      <c r="J14" s="122" t="s">
        <v>389</v>
      </c>
      <c r="K14" s="122" t="s">
        <v>389</v>
      </c>
    </row>
    <row r="15" spans="1:11" ht="18" customHeight="1" x14ac:dyDescent="0.25">
      <c r="A15" s="252" t="s">
        <v>450</v>
      </c>
      <c r="B15" s="253"/>
      <c r="C15" s="253">
        <f>[2]C3!H26</f>
        <v>0</v>
      </c>
      <c r="D15" s="253">
        <f>[2]C3!K26</f>
        <v>0</v>
      </c>
      <c r="E15" s="253">
        <f>[2]C3!N26</f>
        <v>0</v>
      </c>
      <c r="F15" s="253">
        <f>[2]C3!Q26</f>
        <v>0</v>
      </c>
      <c r="G15" s="252"/>
      <c r="H15" s="252"/>
      <c r="I15" s="252"/>
      <c r="J15" s="257"/>
      <c r="K15" s="257"/>
    </row>
    <row r="16" spans="1:11" ht="18" customHeight="1" x14ac:dyDescent="0.25">
      <c r="A16" s="252" t="s">
        <v>451</v>
      </c>
      <c r="B16" s="253"/>
      <c r="C16" s="253"/>
      <c r="D16" s="253"/>
      <c r="E16" s="253"/>
      <c r="F16" s="253"/>
      <c r="G16" s="252"/>
      <c r="H16" s="252"/>
      <c r="I16" s="252"/>
      <c r="J16" s="257"/>
      <c r="K16" s="257"/>
    </row>
    <row r="17" spans="1:11" ht="18" customHeight="1" x14ac:dyDescent="0.25">
      <c r="A17" s="252" t="s">
        <v>413</v>
      </c>
      <c r="B17" s="253"/>
      <c r="C17" s="253"/>
      <c r="D17" s="253"/>
      <c r="E17" s="253"/>
      <c r="F17" s="253"/>
      <c r="G17" s="252"/>
      <c r="H17" s="252"/>
      <c r="I17" s="252"/>
      <c r="J17" s="257"/>
      <c r="K17" s="257"/>
    </row>
    <row r="18" spans="1:11" ht="18" customHeight="1" x14ac:dyDescent="0.25">
      <c r="A18" s="256" t="s">
        <v>414</v>
      </c>
      <c r="B18" s="253"/>
      <c r="C18" s="253"/>
      <c r="D18" s="253"/>
      <c r="E18" s="253"/>
      <c r="F18" s="253"/>
      <c r="G18" s="252"/>
      <c r="H18" s="252"/>
      <c r="I18" s="252"/>
      <c r="J18" s="257"/>
      <c r="K18" s="257"/>
    </row>
    <row r="19" spans="1:11" ht="18" customHeight="1" x14ac:dyDescent="0.25">
      <c r="A19" s="252" t="s">
        <v>416</v>
      </c>
      <c r="B19" s="253"/>
      <c r="C19" s="253"/>
      <c r="D19" s="253"/>
      <c r="E19" s="253"/>
      <c r="F19" s="253"/>
      <c r="G19" s="252"/>
      <c r="H19" s="252"/>
      <c r="I19" s="252"/>
      <c r="J19" s="257"/>
      <c r="K19" s="257"/>
    </row>
    <row r="20" spans="1:11" ht="18" customHeight="1" x14ac:dyDescent="0.25">
      <c r="A20" s="252" t="s">
        <v>452</v>
      </c>
      <c r="B20" s="253"/>
      <c r="C20" s="253"/>
      <c r="D20" s="253"/>
      <c r="E20" s="253"/>
      <c r="F20" s="253"/>
      <c r="G20" s="252"/>
      <c r="H20" s="252"/>
      <c r="I20" s="252"/>
      <c r="J20" s="257"/>
      <c r="K20" s="257"/>
    </row>
    <row r="21" spans="1:11" ht="18" customHeight="1" x14ac:dyDescent="0.25">
      <c r="A21" s="252" t="s">
        <v>453</v>
      </c>
      <c r="B21" s="253"/>
      <c r="C21" s="253"/>
      <c r="D21" s="253"/>
      <c r="E21" s="253"/>
      <c r="F21" s="253"/>
      <c r="G21" s="252"/>
      <c r="H21" s="252"/>
      <c r="I21" s="252"/>
      <c r="J21" s="257"/>
      <c r="K21" s="257"/>
    </row>
    <row r="22" spans="1:11" ht="18" customHeight="1" x14ac:dyDescent="0.25">
      <c r="A22" s="252" t="s">
        <v>395</v>
      </c>
      <c r="B22" s="253"/>
      <c r="C22" s="253"/>
      <c r="D22" s="253"/>
      <c r="E22" s="253"/>
      <c r="F22" s="253"/>
      <c r="G22" s="252"/>
      <c r="H22" s="252"/>
      <c r="I22" s="252"/>
      <c r="J22" s="257"/>
      <c r="K22" s="257"/>
    </row>
    <row r="23" spans="1:11" s="255" customFormat="1" ht="18" customHeight="1" x14ac:dyDescent="0.25">
      <c r="A23" s="251" t="s">
        <v>454</v>
      </c>
      <c r="B23" s="254">
        <f>SUM(B15:B22)-B16</f>
        <v>0</v>
      </c>
      <c r="C23" s="254">
        <f>SUM(C15:C22)-C16</f>
        <v>0</v>
      </c>
      <c r="D23" s="254">
        <f>SUM(D15:D22)-D16</f>
        <v>0</v>
      </c>
      <c r="E23" s="254">
        <f>SUM(E15:E22)-E16</f>
        <v>0</v>
      </c>
      <c r="F23" s="254">
        <f>SUM(F15:F22)-F16</f>
        <v>0</v>
      </c>
      <c r="G23" s="251"/>
      <c r="H23" s="251"/>
      <c r="I23" s="251"/>
      <c r="J23" s="258"/>
      <c r="K23" s="258"/>
    </row>
    <row r="24" spans="1:11" s="255" customFormat="1" ht="18" customHeight="1" x14ac:dyDescent="0.25">
      <c r="A24" s="251" t="s">
        <v>455</v>
      </c>
      <c r="B24" s="254">
        <f>B12-B23</f>
        <v>0</v>
      </c>
      <c r="C24" s="254">
        <f>C12-C23</f>
        <v>0</v>
      </c>
      <c r="D24" s="254">
        <f>D12-D23</f>
        <v>0</v>
      </c>
      <c r="E24" s="254">
        <f>E12-E23</f>
        <v>0</v>
      </c>
      <c r="F24" s="254">
        <f>F12-F23</f>
        <v>0</v>
      </c>
      <c r="G24" s="251"/>
      <c r="H24" s="251"/>
      <c r="I24" s="251"/>
      <c r="J24" s="258"/>
      <c r="K24" s="258"/>
    </row>
    <row r="25" spans="1:11" s="255" customFormat="1" ht="18" customHeight="1" x14ac:dyDescent="0.25">
      <c r="A25" s="251" t="s">
        <v>456</v>
      </c>
      <c r="B25" s="254">
        <f>B24</f>
        <v>0</v>
      </c>
      <c r="C25" s="254">
        <f>C24+B25</f>
        <v>0</v>
      </c>
      <c r="D25" s="254">
        <f>D24+C25</f>
        <v>0</v>
      </c>
      <c r="E25" s="254">
        <f>E24+D25</f>
        <v>0</v>
      </c>
      <c r="F25" s="254">
        <f>F24+E25</f>
        <v>0</v>
      </c>
      <c r="G25" s="251"/>
      <c r="H25" s="251"/>
      <c r="I25" s="251"/>
      <c r="J25" s="258"/>
      <c r="K25" s="258"/>
    </row>
  </sheetData>
  <mergeCells count="1">
    <mergeCell ref="A2:K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workbookViewId="0">
      <selection activeCell="A2" sqref="A2:K2"/>
    </sheetView>
  </sheetViews>
  <sheetFormatPr baseColWidth="10" defaultRowHeight="15.75" x14ac:dyDescent="0.25"/>
  <cols>
    <col min="1" max="1" width="44.28515625" style="12" customWidth="1"/>
    <col min="2" max="2" width="14.5703125" style="12" customWidth="1"/>
    <col min="3" max="5" width="13.28515625" style="12" customWidth="1"/>
    <col min="6" max="7" width="13.42578125" style="12" customWidth="1"/>
    <col min="8" max="9" width="13.28515625" style="12" customWidth="1"/>
    <col min="10" max="10" width="12.85546875" style="12" customWidth="1"/>
    <col min="11" max="11" width="13.28515625" style="12" customWidth="1"/>
    <col min="12" max="12" width="13.85546875" style="12" customWidth="1"/>
    <col min="13" max="13" width="13.7109375" style="12" customWidth="1"/>
    <col min="14" max="14" width="14.28515625" style="12" customWidth="1"/>
    <col min="15" max="255" width="11.42578125" style="117"/>
    <col min="256" max="256" width="35.7109375" style="117" customWidth="1"/>
    <col min="257" max="260" width="13.28515625" style="117" customWidth="1"/>
    <col min="261" max="262" width="13.42578125" style="117" customWidth="1"/>
    <col min="263" max="264" width="13.28515625" style="117" customWidth="1"/>
    <col min="265" max="265" width="12.85546875" style="117" customWidth="1"/>
    <col min="266" max="267" width="12.5703125" style="117" customWidth="1"/>
    <col min="268" max="268" width="12.7109375" style="117" customWidth="1"/>
    <col min="269" max="269" width="0.42578125" style="117" customWidth="1"/>
    <col min="270" max="270" width="14.28515625" style="117" customWidth="1"/>
    <col min="271" max="511" width="11.42578125" style="117"/>
    <col min="512" max="512" width="35.7109375" style="117" customWidth="1"/>
    <col min="513" max="516" width="13.28515625" style="117" customWidth="1"/>
    <col min="517" max="518" width="13.42578125" style="117" customWidth="1"/>
    <col min="519" max="520" width="13.28515625" style="117" customWidth="1"/>
    <col min="521" max="521" width="12.85546875" style="117" customWidth="1"/>
    <col min="522" max="523" width="12.5703125" style="117" customWidth="1"/>
    <col min="524" max="524" width="12.7109375" style="117" customWidth="1"/>
    <col min="525" max="525" width="0.42578125" style="117" customWidth="1"/>
    <col min="526" max="526" width="14.28515625" style="117" customWidth="1"/>
    <col min="527" max="767" width="11.42578125" style="117"/>
    <col min="768" max="768" width="35.7109375" style="117" customWidth="1"/>
    <col min="769" max="772" width="13.28515625" style="117" customWidth="1"/>
    <col min="773" max="774" width="13.42578125" style="117" customWidth="1"/>
    <col min="775" max="776" width="13.28515625" style="117" customWidth="1"/>
    <col min="777" max="777" width="12.85546875" style="117" customWidth="1"/>
    <col min="778" max="779" width="12.5703125" style="117" customWidth="1"/>
    <col min="780" max="780" width="12.7109375" style="117" customWidth="1"/>
    <col min="781" max="781" width="0.42578125" style="117" customWidth="1"/>
    <col min="782" max="782" width="14.28515625" style="117" customWidth="1"/>
    <col min="783" max="1023" width="11.42578125" style="117"/>
    <col min="1024" max="1024" width="35.7109375" style="117" customWidth="1"/>
    <col min="1025" max="1028" width="13.28515625" style="117" customWidth="1"/>
    <col min="1029" max="1030" width="13.42578125" style="117" customWidth="1"/>
    <col min="1031" max="1032" width="13.28515625" style="117" customWidth="1"/>
    <col min="1033" max="1033" width="12.85546875" style="117" customWidth="1"/>
    <col min="1034" max="1035" width="12.5703125" style="117" customWidth="1"/>
    <col min="1036" max="1036" width="12.7109375" style="117" customWidth="1"/>
    <col min="1037" max="1037" width="0.42578125" style="117" customWidth="1"/>
    <col min="1038" max="1038" width="14.28515625" style="117" customWidth="1"/>
    <col min="1039" max="1279" width="11.42578125" style="117"/>
    <col min="1280" max="1280" width="35.7109375" style="117" customWidth="1"/>
    <col min="1281" max="1284" width="13.28515625" style="117" customWidth="1"/>
    <col min="1285" max="1286" width="13.42578125" style="117" customWidth="1"/>
    <col min="1287" max="1288" width="13.28515625" style="117" customWidth="1"/>
    <col min="1289" max="1289" width="12.85546875" style="117" customWidth="1"/>
    <col min="1290" max="1291" width="12.5703125" style="117" customWidth="1"/>
    <col min="1292" max="1292" width="12.7109375" style="117" customWidth="1"/>
    <col min="1293" max="1293" width="0.42578125" style="117" customWidth="1"/>
    <col min="1294" max="1294" width="14.28515625" style="117" customWidth="1"/>
    <col min="1295" max="1535" width="11.42578125" style="117"/>
    <col min="1536" max="1536" width="35.7109375" style="117" customWidth="1"/>
    <col min="1537" max="1540" width="13.28515625" style="117" customWidth="1"/>
    <col min="1541" max="1542" width="13.42578125" style="117" customWidth="1"/>
    <col min="1543" max="1544" width="13.28515625" style="117" customWidth="1"/>
    <col min="1545" max="1545" width="12.85546875" style="117" customWidth="1"/>
    <col min="1546" max="1547" width="12.5703125" style="117" customWidth="1"/>
    <col min="1548" max="1548" width="12.7109375" style="117" customWidth="1"/>
    <col min="1549" max="1549" width="0.42578125" style="117" customWidth="1"/>
    <col min="1550" max="1550" width="14.28515625" style="117" customWidth="1"/>
    <col min="1551" max="1791" width="11.42578125" style="117"/>
    <col min="1792" max="1792" width="35.7109375" style="117" customWidth="1"/>
    <col min="1793" max="1796" width="13.28515625" style="117" customWidth="1"/>
    <col min="1797" max="1798" width="13.42578125" style="117" customWidth="1"/>
    <col min="1799" max="1800" width="13.28515625" style="117" customWidth="1"/>
    <col min="1801" max="1801" width="12.85546875" style="117" customWidth="1"/>
    <col min="1802" max="1803" width="12.5703125" style="117" customWidth="1"/>
    <col min="1804" max="1804" width="12.7109375" style="117" customWidth="1"/>
    <col min="1805" max="1805" width="0.42578125" style="117" customWidth="1"/>
    <col min="1806" max="1806" width="14.28515625" style="117" customWidth="1"/>
    <col min="1807" max="2047" width="11.42578125" style="117"/>
    <col min="2048" max="2048" width="35.7109375" style="117" customWidth="1"/>
    <col min="2049" max="2052" width="13.28515625" style="117" customWidth="1"/>
    <col min="2053" max="2054" width="13.42578125" style="117" customWidth="1"/>
    <col min="2055" max="2056" width="13.28515625" style="117" customWidth="1"/>
    <col min="2057" max="2057" width="12.85546875" style="117" customWidth="1"/>
    <col min="2058" max="2059" width="12.5703125" style="117" customWidth="1"/>
    <col min="2060" max="2060" width="12.7109375" style="117" customWidth="1"/>
    <col min="2061" max="2061" width="0.42578125" style="117" customWidth="1"/>
    <col min="2062" max="2062" width="14.28515625" style="117" customWidth="1"/>
    <col min="2063" max="2303" width="11.42578125" style="117"/>
    <col min="2304" max="2304" width="35.7109375" style="117" customWidth="1"/>
    <col min="2305" max="2308" width="13.28515625" style="117" customWidth="1"/>
    <col min="2309" max="2310" width="13.42578125" style="117" customWidth="1"/>
    <col min="2311" max="2312" width="13.28515625" style="117" customWidth="1"/>
    <col min="2313" max="2313" width="12.85546875" style="117" customWidth="1"/>
    <col min="2314" max="2315" width="12.5703125" style="117" customWidth="1"/>
    <col min="2316" max="2316" width="12.7109375" style="117" customWidth="1"/>
    <col min="2317" max="2317" width="0.42578125" style="117" customWidth="1"/>
    <col min="2318" max="2318" width="14.28515625" style="117" customWidth="1"/>
    <col min="2319" max="2559" width="11.42578125" style="117"/>
    <col min="2560" max="2560" width="35.7109375" style="117" customWidth="1"/>
    <col min="2561" max="2564" width="13.28515625" style="117" customWidth="1"/>
    <col min="2565" max="2566" width="13.42578125" style="117" customWidth="1"/>
    <col min="2567" max="2568" width="13.28515625" style="117" customWidth="1"/>
    <col min="2569" max="2569" width="12.85546875" style="117" customWidth="1"/>
    <col min="2570" max="2571" width="12.5703125" style="117" customWidth="1"/>
    <col min="2572" max="2572" width="12.7109375" style="117" customWidth="1"/>
    <col min="2573" max="2573" width="0.42578125" style="117" customWidth="1"/>
    <col min="2574" max="2574" width="14.28515625" style="117" customWidth="1"/>
    <col min="2575" max="2815" width="11.42578125" style="117"/>
    <col min="2816" max="2816" width="35.7109375" style="117" customWidth="1"/>
    <col min="2817" max="2820" width="13.28515625" style="117" customWidth="1"/>
    <col min="2821" max="2822" width="13.42578125" style="117" customWidth="1"/>
    <col min="2823" max="2824" width="13.28515625" style="117" customWidth="1"/>
    <col min="2825" max="2825" width="12.85546875" style="117" customWidth="1"/>
    <col min="2826" max="2827" width="12.5703125" style="117" customWidth="1"/>
    <col min="2828" max="2828" width="12.7109375" style="117" customWidth="1"/>
    <col min="2829" max="2829" width="0.42578125" style="117" customWidth="1"/>
    <col min="2830" max="2830" width="14.28515625" style="117" customWidth="1"/>
    <col min="2831" max="3071" width="11.42578125" style="117"/>
    <col min="3072" max="3072" width="35.7109375" style="117" customWidth="1"/>
    <col min="3073" max="3076" width="13.28515625" style="117" customWidth="1"/>
    <col min="3077" max="3078" width="13.42578125" style="117" customWidth="1"/>
    <col min="3079" max="3080" width="13.28515625" style="117" customWidth="1"/>
    <col min="3081" max="3081" width="12.85546875" style="117" customWidth="1"/>
    <col min="3082" max="3083" width="12.5703125" style="117" customWidth="1"/>
    <col min="3084" max="3084" width="12.7109375" style="117" customWidth="1"/>
    <col min="3085" max="3085" width="0.42578125" style="117" customWidth="1"/>
    <col min="3086" max="3086" width="14.28515625" style="117" customWidth="1"/>
    <col min="3087" max="3327" width="11.42578125" style="117"/>
    <col min="3328" max="3328" width="35.7109375" style="117" customWidth="1"/>
    <col min="3329" max="3332" width="13.28515625" style="117" customWidth="1"/>
    <col min="3333" max="3334" width="13.42578125" style="117" customWidth="1"/>
    <col min="3335" max="3336" width="13.28515625" style="117" customWidth="1"/>
    <col min="3337" max="3337" width="12.85546875" style="117" customWidth="1"/>
    <col min="3338" max="3339" width="12.5703125" style="117" customWidth="1"/>
    <col min="3340" max="3340" width="12.7109375" style="117" customWidth="1"/>
    <col min="3341" max="3341" width="0.42578125" style="117" customWidth="1"/>
    <col min="3342" max="3342" width="14.28515625" style="117" customWidth="1"/>
    <col min="3343" max="3583" width="11.42578125" style="117"/>
    <col min="3584" max="3584" width="35.7109375" style="117" customWidth="1"/>
    <col min="3585" max="3588" width="13.28515625" style="117" customWidth="1"/>
    <col min="3589" max="3590" width="13.42578125" style="117" customWidth="1"/>
    <col min="3591" max="3592" width="13.28515625" style="117" customWidth="1"/>
    <col min="3593" max="3593" width="12.85546875" style="117" customWidth="1"/>
    <col min="3594" max="3595" width="12.5703125" style="117" customWidth="1"/>
    <col min="3596" max="3596" width="12.7109375" style="117" customWidth="1"/>
    <col min="3597" max="3597" width="0.42578125" style="117" customWidth="1"/>
    <col min="3598" max="3598" width="14.28515625" style="117" customWidth="1"/>
    <col min="3599" max="3839" width="11.42578125" style="117"/>
    <col min="3840" max="3840" width="35.7109375" style="117" customWidth="1"/>
    <col min="3841" max="3844" width="13.28515625" style="117" customWidth="1"/>
    <col min="3845" max="3846" width="13.42578125" style="117" customWidth="1"/>
    <col min="3847" max="3848" width="13.28515625" style="117" customWidth="1"/>
    <col min="3849" max="3849" width="12.85546875" style="117" customWidth="1"/>
    <col min="3850" max="3851" width="12.5703125" style="117" customWidth="1"/>
    <col min="3852" max="3852" width="12.7109375" style="117" customWidth="1"/>
    <col min="3853" max="3853" width="0.42578125" style="117" customWidth="1"/>
    <col min="3854" max="3854" width="14.28515625" style="117" customWidth="1"/>
    <col min="3855" max="4095" width="11.42578125" style="117"/>
    <col min="4096" max="4096" width="35.7109375" style="117" customWidth="1"/>
    <col min="4097" max="4100" width="13.28515625" style="117" customWidth="1"/>
    <col min="4101" max="4102" width="13.42578125" style="117" customWidth="1"/>
    <col min="4103" max="4104" width="13.28515625" style="117" customWidth="1"/>
    <col min="4105" max="4105" width="12.85546875" style="117" customWidth="1"/>
    <col min="4106" max="4107" width="12.5703125" style="117" customWidth="1"/>
    <col min="4108" max="4108" width="12.7109375" style="117" customWidth="1"/>
    <col min="4109" max="4109" width="0.42578125" style="117" customWidth="1"/>
    <col min="4110" max="4110" width="14.28515625" style="117" customWidth="1"/>
    <col min="4111" max="4351" width="11.42578125" style="117"/>
    <col min="4352" max="4352" width="35.7109375" style="117" customWidth="1"/>
    <col min="4353" max="4356" width="13.28515625" style="117" customWidth="1"/>
    <col min="4357" max="4358" width="13.42578125" style="117" customWidth="1"/>
    <col min="4359" max="4360" width="13.28515625" style="117" customWidth="1"/>
    <col min="4361" max="4361" width="12.85546875" style="117" customWidth="1"/>
    <col min="4362" max="4363" width="12.5703125" style="117" customWidth="1"/>
    <col min="4364" max="4364" width="12.7109375" style="117" customWidth="1"/>
    <col min="4365" max="4365" width="0.42578125" style="117" customWidth="1"/>
    <col min="4366" max="4366" width="14.28515625" style="117" customWidth="1"/>
    <col min="4367" max="4607" width="11.42578125" style="117"/>
    <col min="4608" max="4608" width="35.7109375" style="117" customWidth="1"/>
    <col min="4609" max="4612" width="13.28515625" style="117" customWidth="1"/>
    <col min="4613" max="4614" width="13.42578125" style="117" customWidth="1"/>
    <col min="4615" max="4616" width="13.28515625" style="117" customWidth="1"/>
    <col min="4617" max="4617" width="12.85546875" style="117" customWidth="1"/>
    <col min="4618" max="4619" width="12.5703125" style="117" customWidth="1"/>
    <col min="4620" max="4620" width="12.7109375" style="117" customWidth="1"/>
    <col min="4621" max="4621" width="0.42578125" style="117" customWidth="1"/>
    <col min="4622" max="4622" width="14.28515625" style="117" customWidth="1"/>
    <col min="4623" max="4863" width="11.42578125" style="117"/>
    <col min="4864" max="4864" width="35.7109375" style="117" customWidth="1"/>
    <col min="4865" max="4868" width="13.28515625" style="117" customWidth="1"/>
    <col min="4869" max="4870" width="13.42578125" style="117" customWidth="1"/>
    <col min="4871" max="4872" width="13.28515625" style="117" customWidth="1"/>
    <col min="4873" max="4873" width="12.85546875" style="117" customWidth="1"/>
    <col min="4874" max="4875" width="12.5703125" style="117" customWidth="1"/>
    <col min="4876" max="4876" width="12.7109375" style="117" customWidth="1"/>
    <col min="4877" max="4877" width="0.42578125" style="117" customWidth="1"/>
    <col min="4878" max="4878" width="14.28515625" style="117" customWidth="1"/>
    <col min="4879" max="5119" width="11.42578125" style="117"/>
    <col min="5120" max="5120" width="35.7109375" style="117" customWidth="1"/>
    <col min="5121" max="5124" width="13.28515625" style="117" customWidth="1"/>
    <col min="5125" max="5126" width="13.42578125" style="117" customWidth="1"/>
    <col min="5127" max="5128" width="13.28515625" style="117" customWidth="1"/>
    <col min="5129" max="5129" width="12.85546875" style="117" customWidth="1"/>
    <col min="5130" max="5131" width="12.5703125" style="117" customWidth="1"/>
    <col min="5132" max="5132" width="12.7109375" style="117" customWidth="1"/>
    <col min="5133" max="5133" width="0.42578125" style="117" customWidth="1"/>
    <col min="5134" max="5134" width="14.28515625" style="117" customWidth="1"/>
    <col min="5135" max="5375" width="11.42578125" style="117"/>
    <col min="5376" max="5376" width="35.7109375" style="117" customWidth="1"/>
    <col min="5377" max="5380" width="13.28515625" style="117" customWidth="1"/>
    <col min="5381" max="5382" width="13.42578125" style="117" customWidth="1"/>
    <col min="5383" max="5384" width="13.28515625" style="117" customWidth="1"/>
    <col min="5385" max="5385" width="12.85546875" style="117" customWidth="1"/>
    <col min="5386" max="5387" width="12.5703125" style="117" customWidth="1"/>
    <col min="5388" max="5388" width="12.7109375" style="117" customWidth="1"/>
    <col min="5389" max="5389" width="0.42578125" style="117" customWidth="1"/>
    <col min="5390" max="5390" width="14.28515625" style="117" customWidth="1"/>
    <col min="5391" max="5631" width="11.42578125" style="117"/>
    <col min="5632" max="5632" width="35.7109375" style="117" customWidth="1"/>
    <col min="5633" max="5636" width="13.28515625" style="117" customWidth="1"/>
    <col min="5637" max="5638" width="13.42578125" style="117" customWidth="1"/>
    <col min="5639" max="5640" width="13.28515625" style="117" customWidth="1"/>
    <col min="5641" max="5641" width="12.85546875" style="117" customWidth="1"/>
    <col min="5642" max="5643" width="12.5703125" style="117" customWidth="1"/>
    <col min="5644" max="5644" width="12.7109375" style="117" customWidth="1"/>
    <col min="5645" max="5645" width="0.42578125" style="117" customWidth="1"/>
    <col min="5646" max="5646" width="14.28515625" style="117" customWidth="1"/>
    <col min="5647" max="5887" width="11.42578125" style="117"/>
    <col min="5888" max="5888" width="35.7109375" style="117" customWidth="1"/>
    <col min="5889" max="5892" width="13.28515625" style="117" customWidth="1"/>
    <col min="5893" max="5894" width="13.42578125" style="117" customWidth="1"/>
    <col min="5895" max="5896" width="13.28515625" style="117" customWidth="1"/>
    <col min="5897" max="5897" width="12.85546875" style="117" customWidth="1"/>
    <col min="5898" max="5899" width="12.5703125" style="117" customWidth="1"/>
    <col min="5900" max="5900" width="12.7109375" style="117" customWidth="1"/>
    <col min="5901" max="5901" width="0.42578125" style="117" customWidth="1"/>
    <col min="5902" max="5902" width="14.28515625" style="117" customWidth="1"/>
    <col min="5903" max="6143" width="11.42578125" style="117"/>
    <col min="6144" max="6144" width="35.7109375" style="117" customWidth="1"/>
    <col min="6145" max="6148" width="13.28515625" style="117" customWidth="1"/>
    <col min="6149" max="6150" width="13.42578125" style="117" customWidth="1"/>
    <col min="6151" max="6152" width="13.28515625" style="117" customWidth="1"/>
    <col min="6153" max="6153" width="12.85546875" style="117" customWidth="1"/>
    <col min="6154" max="6155" width="12.5703125" style="117" customWidth="1"/>
    <col min="6156" max="6156" width="12.7109375" style="117" customWidth="1"/>
    <col min="6157" max="6157" width="0.42578125" style="117" customWidth="1"/>
    <col min="6158" max="6158" width="14.28515625" style="117" customWidth="1"/>
    <col min="6159" max="6399" width="11.42578125" style="117"/>
    <col min="6400" max="6400" width="35.7109375" style="117" customWidth="1"/>
    <col min="6401" max="6404" width="13.28515625" style="117" customWidth="1"/>
    <col min="6405" max="6406" width="13.42578125" style="117" customWidth="1"/>
    <col min="6407" max="6408" width="13.28515625" style="117" customWidth="1"/>
    <col min="6409" max="6409" width="12.85546875" style="117" customWidth="1"/>
    <col min="6410" max="6411" width="12.5703125" style="117" customWidth="1"/>
    <col min="6412" max="6412" width="12.7109375" style="117" customWidth="1"/>
    <col min="6413" max="6413" width="0.42578125" style="117" customWidth="1"/>
    <col min="6414" max="6414" width="14.28515625" style="117" customWidth="1"/>
    <col min="6415" max="6655" width="11.42578125" style="117"/>
    <col min="6656" max="6656" width="35.7109375" style="117" customWidth="1"/>
    <col min="6657" max="6660" width="13.28515625" style="117" customWidth="1"/>
    <col min="6661" max="6662" width="13.42578125" style="117" customWidth="1"/>
    <col min="6663" max="6664" width="13.28515625" style="117" customWidth="1"/>
    <col min="6665" max="6665" width="12.85546875" style="117" customWidth="1"/>
    <col min="6666" max="6667" width="12.5703125" style="117" customWidth="1"/>
    <col min="6668" max="6668" width="12.7109375" style="117" customWidth="1"/>
    <col min="6669" max="6669" width="0.42578125" style="117" customWidth="1"/>
    <col min="6670" max="6670" width="14.28515625" style="117" customWidth="1"/>
    <col min="6671" max="6911" width="11.42578125" style="117"/>
    <col min="6912" max="6912" width="35.7109375" style="117" customWidth="1"/>
    <col min="6913" max="6916" width="13.28515625" style="117" customWidth="1"/>
    <col min="6917" max="6918" width="13.42578125" style="117" customWidth="1"/>
    <col min="6919" max="6920" width="13.28515625" style="117" customWidth="1"/>
    <col min="6921" max="6921" width="12.85546875" style="117" customWidth="1"/>
    <col min="6922" max="6923" width="12.5703125" style="117" customWidth="1"/>
    <col min="6924" max="6924" width="12.7109375" style="117" customWidth="1"/>
    <col min="6925" max="6925" width="0.42578125" style="117" customWidth="1"/>
    <col min="6926" max="6926" width="14.28515625" style="117" customWidth="1"/>
    <col min="6927" max="7167" width="11.42578125" style="117"/>
    <col min="7168" max="7168" width="35.7109375" style="117" customWidth="1"/>
    <col min="7169" max="7172" width="13.28515625" style="117" customWidth="1"/>
    <col min="7173" max="7174" width="13.42578125" style="117" customWidth="1"/>
    <col min="7175" max="7176" width="13.28515625" style="117" customWidth="1"/>
    <col min="7177" max="7177" width="12.85546875" style="117" customWidth="1"/>
    <col min="7178" max="7179" width="12.5703125" style="117" customWidth="1"/>
    <col min="7180" max="7180" width="12.7109375" style="117" customWidth="1"/>
    <col min="7181" max="7181" width="0.42578125" style="117" customWidth="1"/>
    <col min="7182" max="7182" width="14.28515625" style="117" customWidth="1"/>
    <col min="7183" max="7423" width="11.42578125" style="117"/>
    <col min="7424" max="7424" width="35.7109375" style="117" customWidth="1"/>
    <col min="7425" max="7428" width="13.28515625" style="117" customWidth="1"/>
    <col min="7429" max="7430" width="13.42578125" style="117" customWidth="1"/>
    <col min="7431" max="7432" width="13.28515625" style="117" customWidth="1"/>
    <col min="7433" max="7433" width="12.85546875" style="117" customWidth="1"/>
    <col min="7434" max="7435" width="12.5703125" style="117" customWidth="1"/>
    <col min="7436" max="7436" width="12.7109375" style="117" customWidth="1"/>
    <col min="7437" max="7437" width="0.42578125" style="117" customWidth="1"/>
    <col min="7438" max="7438" width="14.28515625" style="117" customWidth="1"/>
    <col min="7439" max="7679" width="11.42578125" style="117"/>
    <col min="7680" max="7680" width="35.7109375" style="117" customWidth="1"/>
    <col min="7681" max="7684" width="13.28515625" style="117" customWidth="1"/>
    <col min="7685" max="7686" width="13.42578125" style="117" customWidth="1"/>
    <col min="7687" max="7688" width="13.28515625" style="117" customWidth="1"/>
    <col min="7689" max="7689" width="12.85546875" style="117" customWidth="1"/>
    <col min="7690" max="7691" width="12.5703125" style="117" customWidth="1"/>
    <col min="7692" max="7692" width="12.7109375" style="117" customWidth="1"/>
    <col min="7693" max="7693" width="0.42578125" style="117" customWidth="1"/>
    <col min="7694" max="7694" width="14.28515625" style="117" customWidth="1"/>
    <col min="7695" max="7935" width="11.42578125" style="117"/>
    <col min="7936" max="7936" width="35.7109375" style="117" customWidth="1"/>
    <col min="7937" max="7940" width="13.28515625" style="117" customWidth="1"/>
    <col min="7941" max="7942" width="13.42578125" style="117" customWidth="1"/>
    <col min="7943" max="7944" width="13.28515625" style="117" customWidth="1"/>
    <col min="7945" max="7945" width="12.85546875" style="117" customWidth="1"/>
    <col min="7946" max="7947" width="12.5703125" style="117" customWidth="1"/>
    <col min="7948" max="7948" width="12.7109375" style="117" customWidth="1"/>
    <col min="7949" max="7949" width="0.42578125" style="117" customWidth="1"/>
    <col min="7950" max="7950" width="14.28515625" style="117" customWidth="1"/>
    <col min="7951" max="8191" width="11.42578125" style="117"/>
    <col min="8192" max="8192" width="35.7109375" style="117" customWidth="1"/>
    <col min="8193" max="8196" width="13.28515625" style="117" customWidth="1"/>
    <col min="8197" max="8198" width="13.42578125" style="117" customWidth="1"/>
    <col min="8199" max="8200" width="13.28515625" style="117" customWidth="1"/>
    <col min="8201" max="8201" width="12.85546875" style="117" customWidth="1"/>
    <col min="8202" max="8203" width="12.5703125" style="117" customWidth="1"/>
    <col min="8204" max="8204" width="12.7109375" style="117" customWidth="1"/>
    <col min="8205" max="8205" width="0.42578125" style="117" customWidth="1"/>
    <col min="8206" max="8206" width="14.28515625" style="117" customWidth="1"/>
    <col min="8207" max="8447" width="11.42578125" style="117"/>
    <col min="8448" max="8448" width="35.7109375" style="117" customWidth="1"/>
    <col min="8449" max="8452" width="13.28515625" style="117" customWidth="1"/>
    <col min="8453" max="8454" width="13.42578125" style="117" customWidth="1"/>
    <col min="8455" max="8456" width="13.28515625" style="117" customWidth="1"/>
    <col min="8457" max="8457" width="12.85546875" style="117" customWidth="1"/>
    <col min="8458" max="8459" width="12.5703125" style="117" customWidth="1"/>
    <col min="8460" max="8460" width="12.7109375" style="117" customWidth="1"/>
    <col min="8461" max="8461" width="0.42578125" style="117" customWidth="1"/>
    <col min="8462" max="8462" width="14.28515625" style="117" customWidth="1"/>
    <col min="8463" max="8703" width="11.42578125" style="117"/>
    <col min="8704" max="8704" width="35.7109375" style="117" customWidth="1"/>
    <col min="8705" max="8708" width="13.28515625" style="117" customWidth="1"/>
    <col min="8709" max="8710" width="13.42578125" style="117" customWidth="1"/>
    <col min="8711" max="8712" width="13.28515625" style="117" customWidth="1"/>
    <col min="8713" max="8713" width="12.85546875" style="117" customWidth="1"/>
    <col min="8714" max="8715" width="12.5703125" style="117" customWidth="1"/>
    <col min="8716" max="8716" width="12.7109375" style="117" customWidth="1"/>
    <col min="8717" max="8717" width="0.42578125" style="117" customWidth="1"/>
    <col min="8718" max="8718" width="14.28515625" style="117" customWidth="1"/>
    <col min="8719" max="8959" width="11.42578125" style="117"/>
    <col min="8960" max="8960" width="35.7109375" style="117" customWidth="1"/>
    <col min="8961" max="8964" width="13.28515625" style="117" customWidth="1"/>
    <col min="8965" max="8966" width="13.42578125" style="117" customWidth="1"/>
    <col min="8967" max="8968" width="13.28515625" style="117" customWidth="1"/>
    <col min="8969" max="8969" width="12.85546875" style="117" customWidth="1"/>
    <col min="8970" max="8971" width="12.5703125" style="117" customWidth="1"/>
    <col min="8972" max="8972" width="12.7109375" style="117" customWidth="1"/>
    <col min="8973" max="8973" width="0.42578125" style="117" customWidth="1"/>
    <col min="8974" max="8974" width="14.28515625" style="117" customWidth="1"/>
    <col min="8975" max="9215" width="11.42578125" style="117"/>
    <col min="9216" max="9216" width="35.7109375" style="117" customWidth="1"/>
    <col min="9217" max="9220" width="13.28515625" style="117" customWidth="1"/>
    <col min="9221" max="9222" width="13.42578125" style="117" customWidth="1"/>
    <col min="9223" max="9224" width="13.28515625" style="117" customWidth="1"/>
    <col min="9225" max="9225" width="12.85546875" style="117" customWidth="1"/>
    <col min="9226" max="9227" width="12.5703125" style="117" customWidth="1"/>
    <col min="9228" max="9228" width="12.7109375" style="117" customWidth="1"/>
    <col min="9229" max="9229" width="0.42578125" style="117" customWidth="1"/>
    <col min="9230" max="9230" width="14.28515625" style="117" customWidth="1"/>
    <col min="9231" max="9471" width="11.42578125" style="117"/>
    <col min="9472" max="9472" width="35.7109375" style="117" customWidth="1"/>
    <col min="9473" max="9476" width="13.28515625" style="117" customWidth="1"/>
    <col min="9477" max="9478" width="13.42578125" style="117" customWidth="1"/>
    <col min="9479" max="9480" width="13.28515625" style="117" customWidth="1"/>
    <col min="9481" max="9481" width="12.85546875" style="117" customWidth="1"/>
    <col min="9482" max="9483" width="12.5703125" style="117" customWidth="1"/>
    <col min="9484" max="9484" width="12.7109375" style="117" customWidth="1"/>
    <col min="9485" max="9485" width="0.42578125" style="117" customWidth="1"/>
    <col min="9486" max="9486" width="14.28515625" style="117" customWidth="1"/>
    <col min="9487" max="9727" width="11.42578125" style="117"/>
    <col min="9728" max="9728" width="35.7109375" style="117" customWidth="1"/>
    <col min="9729" max="9732" width="13.28515625" style="117" customWidth="1"/>
    <col min="9733" max="9734" width="13.42578125" style="117" customWidth="1"/>
    <col min="9735" max="9736" width="13.28515625" style="117" customWidth="1"/>
    <col min="9737" max="9737" width="12.85546875" style="117" customWidth="1"/>
    <col min="9738" max="9739" width="12.5703125" style="117" customWidth="1"/>
    <col min="9740" max="9740" width="12.7109375" style="117" customWidth="1"/>
    <col min="9741" max="9741" width="0.42578125" style="117" customWidth="1"/>
    <col min="9742" max="9742" width="14.28515625" style="117" customWidth="1"/>
    <col min="9743" max="9983" width="11.42578125" style="117"/>
    <col min="9984" max="9984" width="35.7109375" style="117" customWidth="1"/>
    <col min="9985" max="9988" width="13.28515625" style="117" customWidth="1"/>
    <col min="9989" max="9990" width="13.42578125" style="117" customWidth="1"/>
    <col min="9991" max="9992" width="13.28515625" style="117" customWidth="1"/>
    <col min="9993" max="9993" width="12.85546875" style="117" customWidth="1"/>
    <col min="9994" max="9995" width="12.5703125" style="117" customWidth="1"/>
    <col min="9996" max="9996" width="12.7109375" style="117" customWidth="1"/>
    <col min="9997" max="9997" width="0.42578125" style="117" customWidth="1"/>
    <col min="9998" max="9998" width="14.28515625" style="117" customWidth="1"/>
    <col min="9999" max="10239" width="11.42578125" style="117"/>
    <col min="10240" max="10240" width="35.7109375" style="117" customWidth="1"/>
    <col min="10241" max="10244" width="13.28515625" style="117" customWidth="1"/>
    <col min="10245" max="10246" width="13.42578125" style="117" customWidth="1"/>
    <col min="10247" max="10248" width="13.28515625" style="117" customWidth="1"/>
    <col min="10249" max="10249" width="12.85546875" style="117" customWidth="1"/>
    <col min="10250" max="10251" width="12.5703125" style="117" customWidth="1"/>
    <col min="10252" max="10252" width="12.7109375" style="117" customWidth="1"/>
    <col min="10253" max="10253" width="0.42578125" style="117" customWidth="1"/>
    <col min="10254" max="10254" width="14.28515625" style="117" customWidth="1"/>
    <col min="10255" max="10495" width="11.42578125" style="117"/>
    <col min="10496" max="10496" width="35.7109375" style="117" customWidth="1"/>
    <col min="10497" max="10500" width="13.28515625" style="117" customWidth="1"/>
    <col min="10501" max="10502" width="13.42578125" style="117" customWidth="1"/>
    <col min="10503" max="10504" width="13.28515625" style="117" customWidth="1"/>
    <col min="10505" max="10505" width="12.85546875" style="117" customWidth="1"/>
    <col min="10506" max="10507" width="12.5703125" style="117" customWidth="1"/>
    <col min="10508" max="10508" width="12.7109375" style="117" customWidth="1"/>
    <col min="10509" max="10509" width="0.42578125" style="117" customWidth="1"/>
    <col min="10510" max="10510" width="14.28515625" style="117" customWidth="1"/>
    <col min="10511" max="10751" width="11.42578125" style="117"/>
    <col min="10752" max="10752" width="35.7109375" style="117" customWidth="1"/>
    <col min="10753" max="10756" width="13.28515625" style="117" customWidth="1"/>
    <col min="10757" max="10758" width="13.42578125" style="117" customWidth="1"/>
    <col min="10759" max="10760" width="13.28515625" style="117" customWidth="1"/>
    <col min="10761" max="10761" width="12.85546875" style="117" customWidth="1"/>
    <col min="10762" max="10763" width="12.5703125" style="117" customWidth="1"/>
    <col min="10764" max="10764" width="12.7109375" style="117" customWidth="1"/>
    <col min="10765" max="10765" width="0.42578125" style="117" customWidth="1"/>
    <col min="10766" max="10766" width="14.28515625" style="117" customWidth="1"/>
    <col min="10767" max="11007" width="11.42578125" style="117"/>
    <col min="11008" max="11008" width="35.7109375" style="117" customWidth="1"/>
    <col min="11009" max="11012" width="13.28515625" style="117" customWidth="1"/>
    <col min="11013" max="11014" width="13.42578125" style="117" customWidth="1"/>
    <col min="11015" max="11016" width="13.28515625" style="117" customWidth="1"/>
    <col min="11017" max="11017" width="12.85546875" style="117" customWidth="1"/>
    <col min="11018" max="11019" width="12.5703125" style="117" customWidth="1"/>
    <col min="11020" max="11020" width="12.7109375" style="117" customWidth="1"/>
    <col min="11021" max="11021" width="0.42578125" style="117" customWidth="1"/>
    <col min="11022" max="11022" width="14.28515625" style="117" customWidth="1"/>
    <col min="11023" max="11263" width="11.42578125" style="117"/>
    <col min="11264" max="11264" width="35.7109375" style="117" customWidth="1"/>
    <col min="11265" max="11268" width="13.28515625" style="117" customWidth="1"/>
    <col min="11269" max="11270" width="13.42578125" style="117" customWidth="1"/>
    <col min="11271" max="11272" width="13.28515625" style="117" customWidth="1"/>
    <col min="11273" max="11273" width="12.85546875" style="117" customWidth="1"/>
    <col min="11274" max="11275" width="12.5703125" style="117" customWidth="1"/>
    <col min="11276" max="11276" width="12.7109375" style="117" customWidth="1"/>
    <col min="11277" max="11277" width="0.42578125" style="117" customWidth="1"/>
    <col min="11278" max="11278" width="14.28515625" style="117" customWidth="1"/>
    <col min="11279" max="11519" width="11.42578125" style="117"/>
    <col min="11520" max="11520" width="35.7109375" style="117" customWidth="1"/>
    <col min="11521" max="11524" width="13.28515625" style="117" customWidth="1"/>
    <col min="11525" max="11526" width="13.42578125" style="117" customWidth="1"/>
    <col min="11527" max="11528" width="13.28515625" style="117" customWidth="1"/>
    <col min="11529" max="11529" width="12.85546875" style="117" customWidth="1"/>
    <col min="11530" max="11531" width="12.5703125" style="117" customWidth="1"/>
    <col min="11532" max="11532" width="12.7109375" style="117" customWidth="1"/>
    <col min="11533" max="11533" width="0.42578125" style="117" customWidth="1"/>
    <col min="11534" max="11534" width="14.28515625" style="117" customWidth="1"/>
    <col min="11535" max="11775" width="11.42578125" style="117"/>
    <col min="11776" max="11776" width="35.7109375" style="117" customWidth="1"/>
    <col min="11777" max="11780" width="13.28515625" style="117" customWidth="1"/>
    <col min="11781" max="11782" width="13.42578125" style="117" customWidth="1"/>
    <col min="11783" max="11784" width="13.28515625" style="117" customWidth="1"/>
    <col min="11785" max="11785" width="12.85546875" style="117" customWidth="1"/>
    <col min="11786" max="11787" width="12.5703125" style="117" customWidth="1"/>
    <col min="11788" max="11788" width="12.7109375" style="117" customWidth="1"/>
    <col min="11789" max="11789" width="0.42578125" style="117" customWidth="1"/>
    <col min="11790" max="11790" width="14.28515625" style="117" customWidth="1"/>
    <col min="11791" max="12031" width="11.42578125" style="117"/>
    <col min="12032" max="12032" width="35.7109375" style="117" customWidth="1"/>
    <col min="12033" max="12036" width="13.28515625" style="117" customWidth="1"/>
    <col min="12037" max="12038" width="13.42578125" style="117" customWidth="1"/>
    <col min="12039" max="12040" width="13.28515625" style="117" customWidth="1"/>
    <col min="12041" max="12041" width="12.85546875" style="117" customWidth="1"/>
    <col min="12042" max="12043" width="12.5703125" style="117" customWidth="1"/>
    <col min="12044" max="12044" width="12.7109375" style="117" customWidth="1"/>
    <col min="12045" max="12045" width="0.42578125" style="117" customWidth="1"/>
    <col min="12046" max="12046" width="14.28515625" style="117" customWidth="1"/>
    <col min="12047" max="12287" width="11.42578125" style="117"/>
    <col min="12288" max="12288" width="35.7109375" style="117" customWidth="1"/>
    <col min="12289" max="12292" width="13.28515625" style="117" customWidth="1"/>
    <col min="12293" max="12294" width="13.42578125" style="117" customWidth="1"/>
    <col min="12295" max="12296" width="13.28515625" style="117" customWidth="1"/>
    <col min="12297" max="12297" width="12.85546875" style="117" customWidth="1"/>
    <col min="12298" max="12299" width="12.5703125" style="117" customWidth="1"/>
    <col min="12300" max="12300" width="12.7109375" style="117" customWidth="1"/>
    <col min="12301" max="12301" width="0.42578125" style="117" customWidth="1"/>
    <col min="12302" max="12302" width="14.28515625" style="117" customWidth="1"/>
    <col min="12303" max="12543" width="11.42578125" style="117"/>
    <col min="12544" max="12544" width="35.7109375" style="117" customWidth="1"/>
    <col min="12545" max="12548" width="13.28515625" style="117" customWidth="1"/>
    <col min="12549" max="12550" width="13.42578125" style="117" customWidth="1"/>
    <col min="12551" max="12552" width="13.28515625" style="117" customWidth="1"/>
    <col min="12553" max="12553" width="12.85546875" style="117" customWidth="1"/>
    <col min="12554" max="12555" width="12.5703125" style="117" customWidth="1"/>
    <col min="12556" max="12556" width="12.7109375" style="117" customWidth="1"/>
    <col min="12557" max="12557" width="0.42578125" style="117" customWidth="1"/>
    <col min="12558" max="12558" width="14.28515625" style="117" customWidth="1"/>
    <col min="12559" max="12799" width="11.42578125" style="117"/>
    <col min="12800" max="12800" width="35.7109375" style="117" customWidth="1"/>
    <col min="12801" max="12804" width="13.28515625" style="117" customWidth="1"/>
    <col min="12805" max="12806" width="13.42578125" style="117" customWidth="1"/>
    <col min="12807" max="12808" width="13.28515625" style="117" customWidth="1"/>
    <col min="12809" max="12809" width="12.85546875" style="117" customWidth="1"/>
    <col min="12810" max="12811" width="12.5703125" style="117" customWidth="1"/>
    <col min="12812" max="12812" width="12.7109375" style="117" customWidth="1"/>
    <col min="12813" max="12813" width="0.42578125" style="117" customWidth="1"/>
    <col min="12814" max="12814" width="14.28515625" style="117" customWidth="1"/>
    <col min="12815" max="13055" width="11.42578125" style="117"/>
    <col min="13056" max="13056" width="35.7109375" style="117" customWidth="1"/>
    <col min="13057" max="13060" width="13.28515625" style="117" customWidth="1"/>
    <col min="13061" max="13062" width="13.42578125" style="117" customWidth="1"/>
    <col min="13063" max="13064" width="13.28515625" style="117" customWidth="1"/>
    <col min="13065" max="13065" width="12.85546875" style="117" customWidth="1"/>
    <col min="13066" max="13067" width="12.5703125" style="117" customWidth="1"/>
    <col min="13068" max="13068" width="12.7109375" style="117" customWidth="1"/>
    <col min="13069" max="13069" width="0.42578125" style="117" customWidth="1"/>
    <col min="13070" max="13070" width="14.28515625" style="117" customWidth="1"/>
    <col min="13071" max="13311" width="11.42578125" style="117"/>
    <col min="13312" max="13312" width="35.7109375" style="117" customWidth="1"/>
    <col min="13313" max="13316" width="13.28515625" style="117" customWidth="1"/>
    <col min="13317" max="13318" width="13.42578125" style="117" customWidth="1"/>
    <col min="13319" max="13320" width="13.28515625" style="117" customWidth="1"/>
    <col min="13321" max="13321" width="12.85546875" style="117" customWidth="1"/>
    <col min="13322" max="13323" width="12.5703125" style="117" customWidth="1"/>
    <col min="13324" max="13324" width="12.7109375" style="117" customWidth="1"/>
    <col min="13325" max="13325" width="0.42578125" style="117" customWidth="1"/>
    <col min="13326" max="13326" width="14.28515625" style="117" customWidth="1"/>
    <col min="13327" max="13567" width="11.42578125" style="117"/>
    <col min="13568" max="13568" width="35.7109375" style="117" customWidth="1"/>
    <col min="13569" max="13572" width="13.28515625" style="117" customWidth="1"/>
    <col min="13573" max="13574" width="13.42578125" style="117" customWidth="1"/>
    <col min="13575" max="13576" width="13.28515625" style="117" customWidth="1"/>
    <col min="13577" max="13577" width="12.85546875" style="117" customWidth="1"/>
    <col min="13578" max="13579" width="12.5703125" style="117" customWidth="1"/>
    <col min="13580" max="13580" width="12.7109375" style="117" customWidth="1"/>
    <col min="13581" max="13581" width="0.42578125" style="117" customWidth="1"/>
    <col min="13582" max="13582" width="14.28515625" style="117" customWidth="1"/>
    <col min="13583" max="13823" width="11.42578125" style="117"/>
    <col min="13824" max="13824" width="35.7109375" style="117" customWidth="1"/>
    <col min="13825" max="13828" width="13.28515625" style="117" customWidth="1"/>
    <col min="13829" max="13830" width="13.42578125" style="117" customWidth="1"/>
    <col min="13831" max="13832" width="13.28515625" style="117" customWidth="1"/>
    <col min="13833" max="13833" width="12.85546875" style="117" customWidth="1"/>
    <col min="13834" max="13835" width="12.5703125" style="117" customWidth="1"/>
    <col min="13836" max="13836" width="12.7109375" style="117" customWidth="1"/>
    <col min="13837" max="13837" width="0.42578125" style="117" customWidth="1"/>
    <col min="13838" max="13838" width="14.28515625" style="117" customWidth="1"/>
    <col min="13839" max="14079" width="11.42578125" style="117"/>
    <col min="14080" max="14080" width="35.7109375" style="117" customWidth="1"/>
    <col min="14081" max="14084" width="13.28515625" style="117" customWidth="1"/>
    <col min="14085" max="14086" width="13.42578125" style="117" customWidth="1"/>
    <col min="14087" max="14088" width="13.28515625" style="117" customWidth="1"/>
    <col min="14089" max="14089" width="12.85546875" style="117" customWidth="1"/>
    <col min="14090" max="14091" width="12.5703125" style="117" customWidth="1"/>
    <col min="14092" max="14092" width="12.7109375" style="117" customWidth="1"/>
    <col min="14093" max="14093" width="0.42578125" style="117" customWidth="1"/>
    <col min="14094" max="14094" width="14.28515625" style="117" customWidth="1"/>
    <col min="14095" max="14335" width="11.42578125" style="117"/>
    <col min="14336" max="14336" width="35.7109375" style="117" customWidth="1"/>
    <col min="14337" max="14340" width="13.28515625" style="117" customWidth="1"/>
    <col min="14341" max="14342" width="13.42578125" style="117" customWidth="1"/>
    <col min="14343" max="14344" width="13.28515625" style="117" customWidth="1"/>
    <col min="14345" max="14345" width="12.85546875" style="117" customWidth="1"/>
    <col min="14346" max="14347" width="12.5703125" style="117" customWidth="1"/>
    <col min="14348" max="14348" width="12.7109375" style="117" customWidth="1"/>
    <col min="14349" max="14349" width="0.42578125" style="117" customWidth="1"/>
    <col min="14350" max="14350" width="14.28515625" style="117" customWidth="1"/>
    <col min="14351" max="14591" width="11.42578125" style="117"/>
    <col min="14592" max="14592" width="35.7109375" style="117" customWidth="1"/>
    <col min="14593" max="14596" width="13.28515625" style="117" customWidth="1"/>
    <col min="14597" max="14598" width="13.42578125" style="117" customWidth="1"/>
    <col min="14599" max="14600" width="13.28515625" style="117" customWidth="1"/>
    <col min="14601" max="14601" width="12.85546875" style="117" customWidth="1"/>
    <col min="14602" max="14603" width="12.5703125" style="117" customWidth="1"/>
    <col min="14604" max="14604" width="12.7109375" style="117" customWidth="1"/>
    <col min="14605" max="14605" width="0.42578125" style="117" customWidth="1"/>
    <col min="14606" max="14606" width="14.28515625" style="117" customWidth="1"/>
    <col min="14607" max="14847" width="11.42578125" style="117"/>
    <col min="14848" max="14848" width="35.7109375" style="117" customWidth="1"/>
    <col min="14849" max="14852" width="13.28515625" style="117" customWidth="1"/>
    <col min="14853" max="14854" width="13.42578125" style="117" customWidth="1"/>
    <col min="14855" max="14856" width="13.28515625" style="117" customWidth="1"/>
    <col min="14857" max="14857" width="12.85546875" style="117" customWidth="1"/>
    <col min="14858" max="14859" width="12.5703125" style="117" customWidth="1"/>
    <col min="14860" max="14860" width="12.7109375" style="117" customWidth="1"/>
    <col min="14861" max="14861" width="0.42578125" style="117" customWidth="1"/>
    <col min="14862" max="14862" width="14.28515625" style="117" customWidth="1"/>
    <col min="14863" max="15103" width="11.42578125" style="117"/>
    <col min="15104" max="15104" width="35.7109375" style="117" customWidth="1"/>
    <col min="15105" max="15108" width="13.28515625" style="117" customWidth="1"/>
    <col min="15109" max="15110" width="13.42578125" style="117" customWidth="1"/>
    <col min="15111" max="15112" width="13.28515625" style="117" customWidth="1"/>
    <col min="15113" max="15113" width="12.85546875" style="117" customWidth="1"/>
    <col min="15114" max="15115" width="12.5703125" style="117" customWidth="1"/>
    <col min="15116" max="15116" width="12.7109375" style="117" customWidth="1"/>
    <col min="15117" max="15117" width="0.42578125" style="117" customWidth="1"/>
    <col min="15118" max="15118" width="14.28515625" style="117" customWidth="1"/>
    <col min="15119" max="15359" width="11.42578125" style="117"/>
    <col min="15360" max="15360" width="35.7109375" style="117" customWidth="1"/>
    <col min="15361" max="15364" width="13.28515625" style="117" customWidth="1"/>
    <col min="15365" max="15366" width="13.42578125" style="117" customWidth="1"/>
    <col min="15367" max="15368" width="13.28515625" style="117" customWidth="1"/>
    <col min="15369" max="15369" width="12.85546875" style="117" customWidth="1"/>
    <col min="15370" max="15371" width="12.5703125" style="117" customWidth="1"/>
    <col min="15372" max="15372" width="12.7109375" style="117" customWidth="1"/>
    <col min="15373" max="15373" width="0.42578125" style="117" customWidth="1"/>
    <col min="15374" max="15374" width="14.28515625" style="117" customWidth="1"/>
    <col min="15375" max="15615" width="11.42578125" style="117"/>
    <col min="15616" max="15616" width="35.7109375" style="117" customWidth="1"/>
    <col min="15617" max="15620" width="13.28515625" style="117" customWidth="1"/>
    <col min="15621" max="15622" width="13.42578125" style="117" customWidth="1"/>
    <col min="15623" max="15624" width="13.28515625" style="117" customWidth="1"/>
    <col min="15625" max="15625" width="12.85546875" style="117" customWidth="1"/>
    <col min="15626" max="15627" width="12.5703125" style="117" customWidth="1"/>
    <col min="15628" max="15628" width="12.7109375" style="117" customWidth="1"/>
    <col min="15629" max="15629" width="0.42578125" style="117" customWidth="1"/>
    <col min="15630" max="15630" width="14.28515625" style="117" customWidth="1"/>
    <col min="15631" max="15871" width="11.42578125" style="117"/>
    <col min="15872" max="15872" width="35.7109375" style="117" customWidth="1"/>
    <col min="15873" max="15876" width="13.28515625" style="117" customWidth="1"/>
    <col min="15877" max="15878" width="13.42578125" style="117" customWidth="1"/>
    <col min="15879" max="15880" width="13.28515625" style="117" customWidth="1"/>
    <col min="15881" max="15881" width="12.85546875" style="117" customWidth="1"/>
    <col min="15882" max="15883" width="12.5703125" style="117" customWidth="1"/>
    <col min="15884" max="15884" width="12.7109375" style="117" customWidth="1"/>
    <col min="15885" max="15885" width="0.42578125" style="117" customWidth="1"/>
    <col min="15886" max="15886" width="14.28515625" style="117" customWidth="1"/>
    <col min="15887" max="16127" width="11.42578125" style="117"/>
    <col min="16128" max="16128" width="35.7109375" style="117" customWidth="1"/>
    <col min="16129" max="16132" width="13.28515625" style="117" customWidth="1"/>
    <col min="16133" max="16134" width="13.42578125" style="117" customWidth="1"/>
    <col min="16135" max="16136" width="13.28515625" style="117" customWidth="1"/>
    <col min="16137" max="16137" width="12.85546875" style="117" customWidth="1"/>
    <col min="16138" max="16139" width="12.5703125" style="117" customWidth="1"/>
    <col min="16140" max="16140" width="12.7109375" style="117" customWidth="1"/>
    <col min="16141" max="16141" width="0.42578125" style="117" customWidth="1"/>
    <col min="16142" max="16142" width="14.28515625" style="117" customWidth="1"/>
    <col min="16143" max="16384" width="11.42578125" style="117"/>
  </cols>
  <sheetData>
    <row r="2" spans="1:14" s="216" customFormat="1" ht="18.75" x14ac:dyDescent="0.25">
      <c r="A2" s="292" t="s">
        <v>457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4" spans="1:14" ht="31.5" x14ac:dyDescent="0.25">
      <c r="A4" s="12" t="s">
        <v>458</v>
      </c>
      <c r="B4" s="8" t="s">
        <v>459</v>
      </c>
      <c r="C4" s="8" t="s">
        <v>460</v>
      </c>
      <c r="D4" s="8" t="s">
        <v>461</v>
      </c>
      <c r="E4" s="8" t="s">
        <v>462</v>
      </c>
      <c r="F4" s="8" t="s">
        <v>463</v>
      </c>
      <c r="G4" s="8" t="s">
        <v>464</v>
      </c>
      <c r="H4" s="8" t="s">
        <v>465</v>
      </c>
      <c r="I4" s="8" t="s">
        <v>466</v>
      </c>
      <c r="J4" s="8" t="s">
        <v>467</v>
      </c>
      <c r="K4" s="8" t="s">
        <v>468</v>
      </c>
      <c r="L4" s="8" t="s">
        <v>469</v>
      </c>
      <c r="M4" s="8" t="s">
        <v>470</v>
      </c>
      <c r="N4" s="8" t="s">
        <v>471</v>
      </c>
    </row>
    <row r="5" spans="1:14" x14ac:dyDescent="0.25">
      <c r="A5" s="21" t="s">
        <v>440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3">
        <f>SUM(B5:M5)</f>
        <v>0</v>
      </c>
    </row>
    <row r="6" spans="1:14" x14ac:dyDescent="0.25">
      <c r="A6" s="21" t="s">
        <v>444</v>
      </c>
      <c r="B6" s="122" t="s">
        <v>389</v>
      </c>
      <c r="C6" s="122" t="s">
        <v>389</v>
      </c>
      <c r="D6" s="122" t="s">
        <v>389</v>
      </c>
      <c r="E6" s="122" t="s">
        <v>389</v>
      </c>
      <c r="F6" s="122" t="s">
        <v>389</v>
      </c>
      <c r="G6" s="122" t="s">
        <v>389</v>
      </c>
      <c r="H6" s="122" t="s">
        <v>389</v>
      </c>
      <c r="I6" s="122" t="s">
        <v>389</v>
      </c>
      <c r="J6" s="122" t="s">
        <v>389</v>
      </c>
      <c r="K6" s="122" t="s">
        <v>389</v>
      </c>
      <c r="L6" s="122" t="s">
        <v>389</v>
      </c>
      <c r="M6" s="122" t="s">
        <v>389</v>
      </c>
      <c r="N6" s="122" t="s">
        <v>389</v>
      </c>
    </row>
    <row r="7" spans="1:14" x14ac:dyDescent="0.25">
      <c r="A7" s="155" t="s">
        <v>445</v>
      </c>
      <c r="B7" s="44"/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>SUM(B7:M7)</f>
        <v>0</v>
      </c>
    </row>
    <row r="8" spans="1:14" x14ac:dyDescent="0.25">
      <c r="A8" s="155" t="s">
        <v>446</v>
      </c>
      <c r="B8" s="44"/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f>SUM(B8:M8)</f>
        <v>0</v>
      </c>
    </row>
    <row r="9" spans="1:14" x14ac:dyDescent="0.25">
      <c r="A9" s="155" t="s">
        <v>447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>SUM(B9:M9)</f>
        <v>0</v>
      </c>
    </row>
    <row r="10" spans="1:14" x14ac:dyDescent="0.25">
      <c r="A10" s="155" t="s">
        <v>406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>
        <f>SUM(B10:M10)</f>
        <v>0</v>
      </c>
    </row>
    <row r="11" spans="1:14" x14ac:dyDescent="0.25">
      <c r="A11" s="155" t="s">
        <v>416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>
        <f>SUM(B11:M11)</f>
        <v>0</v>
      </c>
    </row>
    <row r="12" spans="1:14" s="120" customFormat="1" x14ac:dyDescent="0.25">
      <c r="A12" s="21" t="s">
        <v>448</v>
      </c>
      <c r="B12" s="126">
        <f>SUM(B7:B11)</f>
        <v>0</v>
      </c>
      <c r="C12" s="126">
        <f t="shared" ref="C12:M12" si="0">SUM(C7:C11)</f>
        <v>0</v>
      </c>
      <c r="D12" s="126">
        <f t="shared" si="0"/>
        <v>0</v>
      </c>
      <c r="E12" s="126">
        <f t="shared" si="0"/>
        <v>0</v>
      </c>
      <c r="F12" s="126">
        <f t="shared" si="0"/>
        <v>0</v>
      </c>
      <c r="G12" s="126">
        <f>SUM(G7:G11)</f>
        <v>0</v>
      </c>
      <c r="H12" s="126">
        <f t="shared" si="0"/>
        <v>0</v>
      </c>
      <c r="I12" s="126">
        <f t="shared" si="0"/>
        <v>0</v>
      </c>
      <c r="J12" s="126">
        <f t="shared" si="0"/>
        <v>0</v>
      </c>
      <c r="K12" s="126">
        <f t="shared" si="0"/>
        <v>0</v>
      </c>
      <c r="L12" s="126">
        <f t="shared" si="0"/>
        <v>0</v>
      </c>
      <c r="M12" s="126">
        <f t="shared" si="0"/>
        <v>0</v>
      </c>
      <c r="N12" s="126">
        <f>SUM(N7:N11)</f>
        <v>0</v>
      </c>
    </row>
    <row r="13" spans="1:14" x14ac:dyDescent="0.25">
      <c r="A13" s="155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1:14" x14ac:dyDescent="0.25">
      <c r="A14" s="21" t="s">
        <v>449</v>
      </c>
      <c r="B14" s="122" t="s">
        <v>389</v>
      </c>
      <c r="C14" s="122" t="s">
        <v>389</v>
      </c>
      <c r="D14" s="122" t="s">
        <v>389</v>
      </c>
      <c r="E14" s="122" t="s">
        <v>389</v>
      </c>
      <c r="F14" s="122" t="s">
        <v>389</v>
      </c>
      <c r="G14" s="122" t="s">
        <v>389</v>
      </c>
      <c r="H14" s="122" t="s">
        <v>389</v>
      </c>
      <c r="I14" s="122" t="s">
        <v>389</v>
      </c>
      <c r="J14" s="122" t="s">
        <v>389</v>
      </c>
      <c r="K14" s="122" t="s">
        <v>389</v>
      </c>
      <c r="L14" s="122" t="s">
        <v>389</v>
      </c>
      <c r="M14" s="122" t="s">
        <v>389</v>
      </c>
      <c r="N14" s="122" t="s">
        <v>389</v>
      </c>
    </row>
    <row r="15" spans="1:14" x14ac:dyDescent="0.25">
      <c r="A15" s="155" t="s">
        <v>450</v>
      </c>
      <c r="B15" s="44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>SUM(B15:M15)</f>
        <v>0</v>
      </c>
    </row>
    <row r="16" spans="1:14" x14ac:dyDescent="0.25">
      <c r="A16" s="155" t="s">
        <v>451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>
        <f t="shared" ref="N16:N22" si="1">SUM(B16:M16)</f>
        <v>0</v>
      </c>
    </row>
    <row r="17" spans="1:14" x14ac:dyDescent="0.25">
      <c r="A17" s="155" t="s">
        <v>413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>
        <f t="shared" si="1"/>
        <v>0</v>
      </c>
    </row>
    <row r="18" spans="1:14" x14ac:dyDescent="0.25">
      <c r="A18" s="155" t="s">
        <v>472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>
        <f t="shared" si="1"/>
        <v>0</v>
      </c>
    </row>
    <row r="19" spans="1:14" x14ac:dyDescent="0.25">
      <c r="A19" s="155" t="s">
        <v>416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>
        <f t="shared" si="1"/>
        <v>0</v>
      </c>
    </row>
    <row r="20" spans="1:14" x14ac:dyDescent="0.25">
      <c r="A20" s="155" t="s">
        <v>452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>
        <f>SUM(B20:M20)</f>
        <v>0</v>
      </c>
    </row>
    <row r="21" spans="1:14" x14ac:dyDescent="0.25">
      <c r="A21" s="155" t="s">
        <v>453</v>
      </c>
      <c r="B21" s="44"/>
      <c r="C21" s="44"/>
      <c r="D21" s="44">
        <f>[2]C5!F17</f>
        <v>0</v>
      </c>
      <c r="E21" s="44"/>
      <c r="F21" s="44"/>
      <c r="G21" s="44">
        <f>[2]C5!F18</f>
        <v>0</v>
      </c>
      <c r="H21" s="44"/>
      <c r="I21" s="44"/>
      <c r="J21" s="44">
        <f>[2]C5!F19</f>
        <v>0</v>
      </c>
      <c r="K21" s="44"/>
      <c r="L21" s="44"/>
      <c r="M21" s="44">
        <f>[2]C5!F20</f>
        <v>0</v>
      </c>
      <c r="N21" s="44">
        <f>SUM(B21:M21)</f>
        <v>0</v>
      </c>
    </row>
    <row r="22" spans="1:14" x14ac:dyDescent="0.25">
      <c r="A22" s="155" t="s">
        <v>395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>
        <f t="shared" si="1"/>
        <v>0</v>
      </c>
    </row>
    <row r="23" spans="1:14" s="120" customFormat="1" x14ac:dyDescent="0.25">
      <c r="A23" s="21" t="s">
        <v>454</v>
      </c>
      <c r="B23" s="126">
        <f>SUM(B15:B22)-B16</f>
        <v>0</v>
      </c>
      <c r="C23" s="126">
        <f t="shared" ref="C23:N23" si="2">SUM(C15:C22)-C16</f>
        <v>0</v>
      </c>
      <c r="D23" s="126">
        <f>SUM(D15:D22)-D16</f>
        <v>0</v>
      </c>
      <c r="E23" s="126">
        <f t="shared" si="2"/>
        <v>0</v>
      </c>
      <c r="F23" s="126">
        <f t="shared" si="2"/>
        <v>0</v>
      </c>
      <c r="G23" s="126">
        <f t="shared" si="2"/>
        <v>0</v>
      </c>
      <c r="H23" s="126">
        <f t="shared" si="2"/>
        <v>0</v>
      </c>
      <c r="I23" s="126">
        <f t="shared" si="2"/>
        <v>0</v>
      </c>
      <c r="J23" s="126">
        <f t="shared" si="2"/>
        <v>0</v>
      </c>
      <c r="K23" s="126">
        <f t="shared" si="2"/>
        <v>0</v>
      </c>
      <c r="L23" s="126">
        <f t="shared" si="2"/>
        <v>0</v>
      </c>
      <c r="M23" s="126">
        <f t="shared" si="2"/>
        <v>0</v>
      </c>
      <c r="N23" s="126">
        <f t="shared" si="2"/>
        <v>0</v>
      </c>
    </row>
    <row r="24" spans="1:14" s="120" customFormat="1" x14ac:dyDescent="0.25">
      <c r="A24" s="21" t="s">
        <v>455</v>
      </c>
      <c r="B24" s="126">
        <f>B12-B23</f>
        <v>0</v>
      </c>
      <c r="C24" s="126">
        <f>C12-C23</f>
        <v>0</v>
      </c>
      <c r="D24" s="126">
        <f>D12-D23</f>
        <v>0</v>
      </c>
      <c r="E24" s="126">
        <f t="shared" ref="E24:M24" si="3">E12-E23</f>
        <v>0</v>
      </c>
      <c r="F24" s="126">
        <f t="shared" si="3"/>
        <v>0</v>
      </c>
      <c r="G24" s="126">
        <f t="shared" si="3"/>
        <v>0</v>
      </c>
      <c r="H24" s="126">
        <f t="shared" si="3"/>
        <v>0</v>
      </c>
      <c r="I24" s="126">
        <f t="shared" si="3"/>
        <v>0</v>
      </c>
      <c r="J24" s="126">
        <f t="shared" si="3"/>
        <v>0</v>
      </c>
      <c r="K24" s="126">
        <f t="shared" si="3"/>
        <v>0</v>
      </c>
      <c r="L24" s="126">
        <f t="shared" si="3"/>
        <v>0</v>
      </c>
      <c r="M24" s="126">
        <f t="shared" si="3"/>
        <v>0</v>
      </c>
      <c r="N24" s="126">
        <f>N12-N23</f>
        <v>0</v>
      </c>
    </row>
    <row r="25" spans="1:14" s="120" customFormat="1" x14ac:dyDescent="0.25">
      <c r="A25" s="21" t="s">
        <v>456</v>
      </c>
      <c r="B25" s="126">
        <f>B24</f>
        <v>0</v>
      </c>
      <c r="C25" s="126">
        <f>B25+C24</f>
        <v>0</v>
      </c>
      <c r="D25" s="126">
        <f t="shared" ref="D25:M25" si="4">C25+D24</f>
        <v>0</v>
      </c>
      <c r="E25" s="126">
        <f t="shared" si="4"/>
        <v>0</v>
      </c>
      <c r="F25" s="126">
        <f t="shared" si="4"/>
        <v>0</v>
      </c>
      <c r="G25" s="126">
        <f t="shared" si="4"/>
        <v>0</v>
      </c>
      <c r="H25" s="126">
        <f t="shared" si="4"/>
        <v>0</v>
      </c>
      <c r="I25" s="126">
        <f t="shared" si="4"/>
        <v>0</v>
      </c>
      <c r="J25" s="126">
        <f t="shared" si="4"/>
        <v>0</v>
      </c>
      <c r="K25" s="126">
        <f t="shared" si="4"/>
        <v>0</v>
      </c>
      <c r="L25" s="126">
        <f t="shared" si="4"/>
        <v>0</v>
      </c>
      <c r="M25" s="126">
        <f t="shared" si="4"/>
        <v>0</v>
      </c>
      <c r="N25" s="126"/>
    </row>
    <row r="26" spans="1:14" x14ac:dyDescent="0.25"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</row>
    <row r="27" spans="1:14" x14ac:dyDescent="0.25"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1:14" x14ac:dyDescent="0.25">
      <c r="A28" s="11" t="s">
        <v>473</v>
      </c>
      <c r="B28" s="259">
        <f>ABS(MIN(B24:M24))</f>
        <v>0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</row>
    <row r="29" spans="1:14" x14ac:dyDescent="0.25"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</row>
    <row r="30" spans="1:14" x14ac:dyDescent="0.25">
      <c r="A30" s="11" t="s">
        <v>474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</row>
    <row r="31" spans="1:14" x14ac:dyDescent="0.25">
      <c r="A31" s="12" t="s">
        <v>436</v>
      </c>
      <c r="B31" s="151"/>
      <c r="C31" s="151" t="s">
        <v>475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1:14" x14ac:dyDescent="0.25">
      <c r="A32" s="12" t="s">
        <v>476</v>
      </c>
      <c r="B32" s="151"/>
      <c r="C32" s="151" t="s">
        <v>477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  <row r="33" spans="1:13" x14ac:dyDescent="0.25">
      <c r="A33" s="12" t="s">
        <v>478</v>
      </c>
      <c r="B33" s="151"/>
      <c r="C33" s="151" t="s">
        <v>479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3" x14ac:dyDescent="0.25">
      <c r="A34" s="12" t="s">
        <v>358</v>
      </c>
      <c r="B34" s="151">
        <v>12</v>
      </c>
      <c r="C34" s="151" t="s">
        <v>81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</row>
    <row r="35" spans="1:13" x14ac:dyDescent="0.25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</row>
    <row r="36" spans="1:13" x14ac:dyDescent="0.25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x14ac:dyDescent="0.25"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</sheetData>
  <mergeCells count="2">
    <mergeCell ref="A2:K2"/>
    <mergeCell ref="L2:N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workbookViewId="0">
      <selection activeCell="B4" sqref="B4"/>
    </sheetView>
  </sheetViews>
  <sheetFormatPr baseColWidth="10" defaultColWidth="13.28515625" defaultRowHeight="15.75" x14ac:dyDescent="0.25"/>
  <cols>
    <col min="1" max="1" width="13.28515625" style="12" customWidth="1"/>
    <col min="2" max="2" width="48.7109375" style="12" customWidth="1"/>
    <col min="3" max="3" width="15.5703125" style="12" customWidth="1"/>
    <col min="4" max="4" width="15" style="12" bestFit="1" customWidth="1"/>
    <col min="5" max="7" width="14.140625" style="12" bestFit="1" customWidth="1"/>
    <col min="8" max="8" width="15.28515625" style="12" bestFit="1" customWidth="1"/>
    <col min="9" max="11" width="13.28515625" style="12"/>
    <col min="12" max="256" width="13.28515625" style="117"/>
    <col min="257" max="257" width="13.28515625" style="117" customWidth="1"/>
    <col min="258" max="258" width="34.28515625" style="117" customWidth="1"/>
    <col min="259" max="259" width="15.5703125" style="117" customWidth="1"/>
    <col min="260" max="512" width="13.28515625" style="117"/>
    <col min="513" max="513" width="13.28515625" style="117" customWidth="1"/>
    <col min="514" max="514" width="34.28515625" style="117" customWidth="1"/>
    <col min="515" max="515" width="15.5703125" style="117" customWidth="1"/>
    <col min="516" max="768" width="13.28515625" style="117"/>
    <col min="769" max="769" width="13.28515625" style="117" customWidth="1"/>
    <col min="770" max="770" width="34.28515625" style="117" customWidth="1"/>
    <col min="771" max="771" width="15.5703125" style="117" customWidth="1"/>
    <col min="772" max="1024" width="13.28515625" style="117"/>
    <col min="1025" max="1025" width="13.28515625" style="117" customWidth="1"/>
    <col min="1026" max="1026" width="34.28515625" style="117" customWidth="1"/>
    <col min="1027" max="1027" width="15.5703125" style="117" customWidth="1"/>
    <col min="1028" max="1280" width="13.28515625" style="117"/>
    <col min="1281" max="1281" width="13.28515625" style="117" customWidth="1"/>
    <col min="1282" max="1282" width="34.28515625" style="117" customWidth="1"/>
    <col min="1283" max="1283" width="15.5703125" style="117" customWidth="1"/>
    <col min="1284" max="1536" width="13.28515625" style="117"/>
    <col min="1537" max="1537" width="13.28515625" style="117" customWidth="1"/>
    <col min="1538" max="1538" width="34.28515625" style="117" customWidth="1"/>
    <col min="1539" max="1539" width="15.5703125" style="117" customWidth="1"/>
    <col min="1540" max="1792" width="13.28515625" style="117"/>
    <col min="1793" max="1793" width="13.28515625" style="117" customWidth="1"/>
    <col min="1794" max="1794" width="34.28515625" style="117" customWidth="1"/>
    <col min="1795" max="1795" width="15.5703125" style="117" customWidth="1"/>
    <col min="1796" max="2048" width="13.28515625" style="117"/>
    <col min="2049" max="2049" width="13.28515625" style="117" customWidth="1"/>
    <col min="2050" max="2050" width="34.28515625" style="117" customWidth="1"/>
    <col min="2051" max="2051" width="15.5703125" style="117" customWidth="1"/>
    <col min="2052" max="2304" width="13.28515625" style="117"/>
    <col min="2305" max="2305" width="13.28515625" style="117" customWidth="1"/>
    <col min="2306" max="2306" width="34.28515625" style="117" customWidth="1"/>
    <col min="2307" max="2307" width="15.5703125" style="117" customWidth="1"/>
    <col min="2308" max="2560" width="13.28515625" style="117"/>
    <col min="2561" max="2561" width="13.28515625" style="117" customWidth="1"/>
    <col min="2562" max="2562" width="34.28515625" style="117" customWidth="1"/>
    <col min="2563" max="2563" width="15.5703125" style="117" customWidth="1"/>
    <col min="2564" max="2816" width="13.28515625" style="117"/>
    <col min="2817" max="2817" width="13.28515625" style="117" customWidth="1"/>
    <col min="2818" max="2818" width="34.28515625" style="117" customWidth="1"/>
    <col min="2819" max="2819" width="15.5703125" style="117" customWidth="1"/>
    <col min="2820" max="3072" width="13.28515625" style="117"/>
    <col min="3073" max="3073" width="13.28515625" style="117" customWidth="1"/>
    <col min="3074" max="3074" width="34.28515625" style="117" customWidth="1"/>
    <col min="3075" max="3075" width="15.5703125" style="117" customWidth="1"/>
    <col min="3076" max="3328" width="13.28515625" style="117"/>
    <col min="3329" max="3329" width="13.28515625" style="117" customWidth="1"/>
    <col min="3330" max="3330" width="34.28515625" style="117" customWidth="1"/>
    <col min="3331" max="3331" width="15.5703125" style="117" customWidth="1"/>
    <col min="3332" max="3584" width="13.28515625" style="117"/>
    <col min="3585" max="3585" width="13.28515625" style="117" customWidth="1"/>
    <col min="3586" max="3586" width="34.28515625" style="117" customWidth="1"/>
    <col min="3587" max="3587" width="15.5703125" style="117" customWidth="1"/>
    <col min="3588" max="3840" width="13.28515625" style="117"/>
    <col min="3841" max="3841" width="13.28515625" style="117" customWidth="1"/>
    <col min="3842" max="3842" width="34.28515625" style="117" customWidth="1"/>
    <col min="3843" max="3843" width="15.5703125" style="117" customWidth="1"/>
    <col min="3844" max="4096" width="13.28515625" style="117"/>
    <col min="4097" max="4097" width="13.28515625" style="117" customWidth="1"/>
    <col min="4098" max="4098" width="34.28515625" style="117" customWidth="1"/>
    <col min="4099" max="4099" width="15.5703125" style="117" customWidth="1"/>
    <col min="4100" max="4352" width="13.28515625" style="117"/>
    <col min="4353" max="4353" width="13.28515625" style="117" customWidth="1"/>
    <col min="4354" max="4354" width="34.28515625" style="117" customWidth="1"/>
    <col min="4355" max="4355" width="15.5703125" style="117" customWidth="1"/>
    <col min="4356" max="4608" width="13.28515625" style="117"/>
    <col min="4609" max="4609" width="13.28515625" style="117" customWidth="1"/>
    <col min="4610" max="4610" width="34.28515625" style="117" customWidth="1"/>
    <col min="4611" max="4611" width="15.5703125" style="117" customWidth="1"/>
    <col min="4612" max="4864" width="13.28515625" style="117"/>
    <col min="4865" max="4865" width="13.28515625" style="117" customWidth="1"/>
    <col min="4866" max="4866" width="34.28515625" style="117" customWidth="1"/>
    <col min="4867" max="4867" width="15.5703125" style="117" customWidth="1"/>
    <col min="4868" max="5120" width="13.28515625" style="117"/>
    <col min="5121" max="5121" width="13.28515625" style="117" customWidth="1"/>
    <col min="5122" max="5122" width="34.28515625" style="117" customWidth="1"/>
    <col min="5123" max="5123" width="15.5703125" style="117" customWidth="1"/>
    <col min="5124" max="5376" width="13.28515625" style="117"/>
    <col min="5377" max="5377" width="13.28515625" style="117" customWidth="1"/>
    <col min="5378" max="5378" width="34.28515625" style="117" customWidth="1"/>
    <col min="5379" max="5379" width="15.5703125" style="117" customWidth="1"/>
    <col min="5380" max="5632" width="13.28515625" style="117"/>
    <col min="5633" max="5633" width="13.28515625" style="117" customWidth="1"/>
    <col min="5634" max="5634" width="34.28515625" style="117" customWidth="1"/>
    <col min="5635" max="5635" width="15.5703125" style="117" customWidth="1"/>
    <col min="5636" max="5888" width="13.28515625" style="117"/>
    <col min="5889" max="5889" width="13.28515625" style="117" customWidth="1"/>
    <col min="5890" max="5890" width="34.28515625" style="117" customWidth="1"/>
    <col min="5891" max="5891" width="15.5703125" style="117" customWidth="1"/>
    <col min="5892" max="6144" width="13.28515625" style="117"/>
    <col min="6145" max="6145" width="13.28515625" style="117" customWidth="1"/>
    <col min="6146" max="6146" width="34.28515625" style="117" customWidth="1"/>
    <col min="6147" max="6147" width="15.5703125" style="117" customWidth="1"/>
    <col min="6148" max="6400" width="13.28515625" style="117"/>
    <col min="6401" max="6401" width="13.28515625" style="117" customWidth="1"/>
    <col min="6402" max="6402" width="34.28515625" style="117" customWidth="1"/>
    <col min="6403" max="6403" width="15.5703125" style="117" customWidth="1"/>
    <col min="6404" max="6656" width="13.28515625" style="117"/>
    <col min="6657" max="6657" width="13.28515625" style="117" customWidth="1"/>
    <col min="6658" max="6658" width="34.28515625" style="117" customWidth="1"/>
    <col min="6659" max="6659" width="15.5703125" style="117" customWidth="1"/>
    <col min="6660" max="6912" width="13.28515625" style="117"/>
    <col min="6913" max="6913" width="13.28515625" style="117" customWidth="1"/>
    <col min="6914" max="6914" width="34.28515625" style="117" customWidth="1"/>
    <col min="6915" max="6915" width="15.5703125" style="117" customWidth="1"/>
    <col min="6916" max="7168" width="13.28515625" style="117"/>
    <col min="7169" max="7169" width="13.28515625" style="117" customWidth="1"/>
    <col min="7170" max="7170" width="34.28515625" style="117" customWidth="1"/>
    <col min="7171" max="7171" width="15.5703125" style="117" customWidth="1"/>
    <col min="7172" max="7424" width="13.28515625" style="117"/>
    <col min="7425" max="7425" width="13.28515625" style="117" customWidth="1"/>
    <col min="7426" max="7426" width="34.28515625" style="117" customWidth="1"/>
    <col min="7427" max="7427" width="15.5703125" style="117" customWidth="1"/>
    <col min="7428" max="7680" width="13.28515625" style="117"/>
    <col min="7681" max="7681" width="13.28515625" style="117" customWidth="1"/>
    <col min="7682" max="7682" width="34.28515625" style="117" customWidth="1"/>
    <col min="7683" max="7683" width="15.5703125" style="117" customWidth="1"/>
    <col min="7684" max="7936" width="13.28515625" style="117"/>
    <col min="7937" max="7937" width="13.28515625" style="117" customWidth="1"/>
    <col min="7938" max="7938" width="34.28515625" style="117" customWidth="1"/>
    <col min="7939" max="7939" width="15.5703125" style="117" customWidth="1"/>
    <col min="7940" max="8192" width="13.28515625" style="117"/>
    <col min="8193" max="8193" width="13.28515625" style="117" customWidth="1"/>
    <col min="8194" max="8194" width="34.28515625" style="117" customWidth="1"/>
    <col min="8195" max="8195" width="15.5703125" style="117" customWidth="1"/>
    <col min="8196" max="8448" width="13.28515625" style="117"/>
    <col min="8449" max="8449" width="13.28515625" style="117" customWidth="1"/>
    <col min="8450" max="8450" width="34.28515625" style="117" customWidth="1"/>
    <col min="8451" max="8451" width="15.5703125" style="117" customWidth="1"/>
    <col min="8452" max="8704" width="13.28515625" style="117"/>
    <col min="8705" max="8705" width="13.28515625" style="117" customWidth="1"/>
    <col min="8706" max="8706" width="34.28515625" style="117" customWidth="1"/>
    <col min="8707" max="8707" width="15.5703125" style="117" customWidth="1"/>
    <col min="8708" max="8960" width="13.28515625" style="117"/>
    <col min="8961" max="8961" width="13.28515625" style="117" customWidth="1"/>
    <col min="8962" max="8962" width="34.28515625" style="117" customWidth="1"/>
    <col min="8963" max="8963" width="15.5703125" style="117" customWidth="1"/>
    <col min="8964" max="9216" width="13.28515625" style="117"/>
    <col min="9217" max="9217" width="13.28515625" style="117" customWidth="1"/>
    <col min="9218" max="9218" width="34.28515625" style="117" customWidth="1"/>
    <col min="9219" max="9219" width="15.5703125" style="117" customWidth="1"/>
    <col min="9220" max="9472" width="13.28515625" style="117"/>
    <col min="9473" max="9473" width="13.28515625" style="117" customWidth="1"/>
    <col min="9474" max="9474" width="34.28515625" style="117" customWidth="1"/>
    <col min="9475" max="9475" width="15.5703125" style="117" customWidth="1"/>
    <col min="9476" max="9728" width="13.28515625" style="117"/>
    <col min="9729" max="9729" width="13.28515625" style="117" customWidth="1"/>
    <col min="9730" max="9730" width="34.28515625" style="117" customWidth="1"/>
    <col min="9731" max="9731" width="15.5703125" style="117" customWidth="1"/>
    <col min="9732" max="9984" width="13.28515625" style="117"/>
    <col min="9985" max="9985" width="13.28515625" style="117" customWidth="1"/>
    <col min="9986" max="9986" width="34.28515625" style="117" customWidth="1"/>
    <col min="9987" max="9987" width="15.5703125" style="117" customWidth="1"/>
    <col min="9988" max="10240" width="13.28515625" style="117"/>
    <col min="10241" max="10241" width="13.28515625" style="117" customWidth="1"/>
    <col min="10242" max="10242" width="34.28515625" style="117" customWidth="1"/>
    <col min="10243" max="10243" width="15.5703125" style="117" customWidth="1"/>
    <col min="10244" max="10496" width="13.28515625" style="117"/>
    <col min="10497" max="10497" width="13.28515625" style="117" customWidth="1"/>
    <col min="10498" max="10498" width="34.28515625" style="117" customWidth="1"/>
    <col min="10499" max="10499" width="15.5703125" style="117" customWidth="1"/>
    <col min="10500" max="10752" width="13.28515625" style="117"/>
    <col min="10753" max="10753" width="13.28515625" style="117" customWidth="1"/>
    <col min="10754" max="10754" width="34.28515625" style="117" customWidth="1"/>
    <col min="10755" max="10755" width="15.5703125" style="117" customWidth="1"/>
    <col min="10756" max="11008" width="13.28515625" style="117"/>
    <col min="11009" max="11009" width="13.28515625" style="117" customWidth="1"/>
    <col min="11010" max="11010" width="34.28515625" style="117" customWidth="1"/>
    <col min="11011" max="11011" width="15.5703125" style="117" customWidth="1"/>
    <col min="11012" max="11264" width="13.28515625" style="117"/>
    <col min="11265" max="11265" width="13.28515625" style="117" customWidth="1"/>
    <col min="11266" max="11266" width="34.28515625" style="117" customWidth="1"/>
    <col min="11267" max="11267" width="15.5703125" style="117" customWidth="1"/>
    <col min="11268" max="11520" width="13.28515625" style="117"/>
    <col min="11521" max="11521" width="13.28515625" style="117" customWidth="1"/>
    <col min="11522" max="11522" width="34.28515625" style="117" customWidth="1"/>
    <col min="11523" max="11523" width="15.5703125" style="117" customWidth="1"/>
    <col min="11524" max="11776" width="13.28515625" style="117"/>
    <col min="11777" max="11777" width="13.28515625" style="117" customWidth="1"/>
    <col min="11778" max="11778" width="34.28515625" style="117" customWidth="1"/>
    <col min="11779" max="11779" width="15.5703125" style="117" customWidth="1"/>
    <col min="11780" max="12032" width="13.28515625" style="117"/>
    <col min="12033" max="12033" width="13.28515625" style="117" customWidth="1"/>
    <col min="12034" max="12034" width="34.28515625" style="117" customWidth="1"/>
    <col min="12035" max="12035" width="15.5703125" style="117" customWidth="1"/>
    <col min="12036" max="12288" width="13.28515625" style="117"/>
    <col min="12289" max="12289" width="13.28515625" style="117" customWidth="1"/>
    <col min="12290" max="12290" width="34.28515625" style="117" customWidth="1"/>
    <col min="12291" max="12291" width="15.5703125" style="117" customWidth="1"/>
    <col min="12292" max="12544" width="13.28515625" style="117"/>
    <col min="12545" max="12545" width="13.28515625" style="117" customWidth="1"/>
    <col min="12546" max="12546" width="34.28515625" style="117" customWidth="1"/>
    <col min="12547" max="12547" width="15.5703125" style="117" customWidth="1"/>
    <col min="12548" max="12800" width="13.28515625" style="117"/>
    <col min="12801" max="12801" width="13.28515625" style="117" customWidth="1"/>
    <col min="12802" max="12802" width="34.28515625" style="117" customWidth="1"/>
    <col min="12803" max="12803" width="15.5703125" style="117" customWidth="1"/>
    <col min="12804" max="13056" width="13.28515625" style="117"/>
    <col min="13057" max="13057" width="13.28515625" style="117" customWidth="1"/>
    <col min="13058" max="13058" width="34.28515625" style="117" customWidth="1"/>
    <col min="13059" max="13059" width="15.5703125" style="117" customWidth="1"/>
    <col min="13060" max="13312" width="13.28515625" style="117"/>
    <col min="13313" max="13313" width="13.28515625" style="117" customWidth="1"/>
    <col min="13314" max="13314" width="34.28515625" style="117" customWidth="1"/>
    <col min="13315" max="13315" width="15.5703125" style="117" customWidth="1"/>
    <col min="13316" max="13568" width="13.28515625" style="117"/>
    <col min="13569" max="13569" width="13.28515625" style="117" customWidth="1"/>
    <col min="13570" max="13570" width="34.28515625" style="117" customWidth="1"/>
    <col min="13571" max="13571" width="15.5703125" style="117" customWidth="1"/>
    <col min="13572" max="13824" width="13.28515625" style="117"/>
    <col min="13825" max="13825" width="13.28515625" style="117" customWidth="1"/>
    <col min="13826" max="13826" width="34.28515625" style="117" customWidth="1"/>
    <col min="13827" max="13827" width="15.5703125" style="117" customWidth="1"/>
    <col min="13828" max="14080" width="13.28515625" style="117"/>
    <col min="14081" max="14081" width="13.28515625" style="117" customWidth="1"/>
    <col min="14082" max="14082" width="34.28515625" style="117" customWidth="1"/>
    <col min="14083" max="14083" width="15.5703125" style="117" customWidth="1"/>
    <col min="14084" max="14336" width="13.28515625" style="117"/>
    <col min="14337" max="14337" width="13.28515625" style="117" customWidth="1"/>
    <col min="14338" max="14338" width="34.28515625" style="117" customWidth="1"/>
    <col min="14339" max="14339" width="15.5703125" style="117" customWidth="1"/>
    <col min="14340" max="14592" width="13.28515625" style="117"/>
    <col min="14593" max="14593" width="13.28515625" style="117" customWidth="1"/>
    <col min="14594" max="14594" width="34.28515625" style="117" customWidth="1"/>
    <col min="14595" max="14595" width="15.5703125" style="117" customWidth="1"/>
    <col min="14596" max="14848" width="13.28515625" style="117"/>
    <col min="14849" max="14849" width="13.28515625" style="117" customWidth="1"/>
    <col min="14850" max="14850" width="34.28515625" style="117" customWidth="1"/>
    <col min="14851" max="14851" width="15.5703125" style="117" customWidth="1"/>
    <col min="14852" max="15104" width="13.28515625" style="117"/>
    <col min="15105" max="15105" width="13.28515625" style="117" customWidth="1"/>
    <col min="15106" max="15106" width="34.28515625" style="117" customWidth="1"/>
    <col min="15107" max="15107" width="15.5703125" style="117" customWidth="1"/>
    <col min="15108" max="15360" width="13.28515625" style="117"/>
    <col min="15361" max="15361" width="13.28515625" style="117" customWidth="1"/>
    <col min="15362" max="15362" width="34.28515625" style="117" customWidth="1"/>
    <col min="15363" max="15363" width="15.5703125" style="117" customWidth="1"/>
    <col min="15364" max="15616" width="13.28515625" style="117"/>
    <col min="15617" max="15617" width="13.28515625" style="117" customWidth="1"/>
    <col min="15618" max="15618" width="34.28515625" style="117" customWidth="1"/>
    <col min="15619" max="15619" width="15.5703125" style="117" customWidth="1"/>
    <col min="15620" max="15872" width="13.28515625" style="117"/>
    <col min="15873" max="15873" width="13.28515625" style="117" customWidth="1"/>
    <col min="15874" max="15874" width="34.28515625" style="117" customWidth="1"/>
    <col min="15875" max="15875" width="15.5703125" style="117" customWidth="1"/>
    <col min="15876" max="16128" width="13.28515625" style="117"/>
    <col min="16129" max="16129" width="13.28515625" style="117" customWidth="1"/>
    <col min="16130" max="16130" width="34.28515625" style="117" customWidth="1"/>
    <col min="16131" max="16131" width="15.5703125" style="117" customWidth="1"/>
    <col min="16132" max="16384" width="13.28515625" style="117"/>
  </cols>
  <sheetData>
    <row r="2" spans="1:12" ht="18.75" customHeight="1" x14ac:dyDescent="0.2">
      <c r="A2" s="292" t="s">
        <v>480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1:12" x14ac:dyDescent="0.25">
      <c r="A3" s="293" t="s">
        <v>481</v>
      </c>
      <c r="B3" s="294"/>
      <c r="C3" s="294"/>
      <c r="D3" s="294"/>
      <c r="E3" s="294"/>
      <c r="F3" s="294"/>
      <c r="G3" s="294"/>
      <c r="H3" s="294"/>
    </row>
    <row r="4" spans="1:12" x14ac:dyDescent="0.25">
      <c r="A4" s="119"/>
      <c r="B4" s="127"/>
      <c r="C4" s="127"/>
      <c r="D4" s="127"/>
      <c r="E4" s="127"/>
      <c r="F4" s="127"/>
      <c r="G4" s="127"/>
      <c r="H4" s="127"/>
    </row>
    <row r="5" spans="1:12" x14ac:dyDescent="0.25">
      <c r="A5" s="119"/>
      <c r="B5" s="119" t="s">
        <v>482</v>
      </c>
      <c r="C5" s="127"/>
      <c r="D5" s="127"/>
      <c r="E5" s="127"/>
      <c r="F5" s="127"/>
      <c r="G5" s="127"/>
      <c r="H5" s="127"/>
    </row>
    <row r="7" spans="1:12" ht="31.5" x14ac:dyDescent="0.25">
      <c r="C7" s="217" t="s">
        <v>483</v>
      </c>
      <c r="D7" s="217" t="s">
        <v>341</v>
      </c>
      <c r="E7" s="217" t="s">
        <v>4</v>
      </c>
      <c r="F7" s="217" t="s">
        <v>484</v>
      </c>
      <c r="G7" s="217" t="s">
        <v>485</v>
      </c>
      <c r="H7" s="186" t="s">
        <v>305</v>
      </c>
      <c r="I7" s="186" t="s">
        <v>306</v>
      </c>
      <c r="J7" s="186" t="s">
        <v>307</v>
      </c>
      <c r="K7" s="186" t="s">
        <v>308</v>
      </c>
      <c r="L7" s="186" t="s">
        <v>309</v>
      </c>
    </row>
    <row r="8" spans="1:12" x14ac:dyDescent="0.25">
      <c r="B8" s="21" t="s">
        <v>440</v>
      </c>
      <c r="C8" s="154"/>
      <c r="D8" s="154"/>
      <c r="E8" s="154"/>
      <c r="F8" s="154"/>
      <c r="G8" s="154"/>
      <c r="H8" s="155"/>
      <c r="I8" s="155"/>
      <c r="J8" s="155"/>
      <c r="K8" s="210"/>
      <c r="L8" s="210"/>
    </row>
    <row r="9" spans="1:12" x14ac:dyDescent="0.25">
      <c r="B9" s="21" t="s">
        <v>486</v>
      </c>
      <c r="C9" s="17"/>
      <c r="D9" s="17"/>
      <c r="E9" s="17"/>
      <c r="F9" s="17"/>
      <c r="G9" s="17"/>
      <c r="H9" s="155"/>
      <c r="I9" s="155"/>
      <c r="J9" s="155"/>
      <c r="K9" s="210"/>
      <c r="L9" s="210"/>
    </row>
    <row r="10" spans="1:12" x14ac:dyDescent="0.25">
      <c r="A10" s="11"/>
      <c r="B10" s="155" t="s">
        <v>487</v>
      </c>
      <c r="C10" s="44"/>
      <c r="D10" s="44"/>
      <c r="E10" s="44"/>
      <c r="F10" s="44"/>
      <c r="G10" s="44"/>
      <c r="H10" s="155"/>
      <c r="I10" s="155"/>
      <c r="J10" s="155"/>
      <c r="K10" s="210"/>
      <c r="L10" s="210"/>
    </row>
    <row r="11" spans="1:12" x14ac:dyDescent="0.25">
      <c r="A11" s="11"/>
      <c r="B11" s="155" t="s">
        <v>488</v>
      </c>
      <c r="C11" s="44"/>
      <c r="D11" s="44"/>
      <c r="E11" s="44"/>
      <c r="F11" s="44"/>
      <c r="G11" s="44"/>
      <c r="H11" s="155"/>
      <c r="I11" s="155"/>
      <c r="J11" s="155"/>
      <c r="K11" s="210"/>
      <c r="L11" s="210"/>
    </row>
    <row r="12" spans="1:12" x14ac:dyDescent="0.25">
      <c r="A12" s="11"/>
      <c r="B12" s="155"/>
      <c r="C12" s="44"/>
      <c r="D12" s="44"/>
      <c r="E12" s="44"/>
      <c r="F12" s="44"/>
      <c r="G12" s="44"/>
      <c r="H12" s="155"/>
      <c r="I12" s="155"/>
      <c r="J12" s="155"/>
      <c r="K12" s="210"/>
      <c r="L12" s="210"/>
    </row>
    <row r="13" spans="1:12" x14ac:dyDescent="0.25">
      <c r="A13" s="11"/>
      <c r="B13" s="21" t="s">
        <v>489</v>
      </c>
      <c r="C13" s="44"/>
      <c r="D13" s="44"/>
      <c r="E13" s="44"/>
      <c r="F13" s="44"/>
      <c r="G13" s="44"/>
      <c r="H13" s="155"/>
      <c r="I13" s="155"/>
      <c r="J13" s="155"/>
      <c r="K13" s="210"/>
      <c r="L13" s="210"/>
    </row>
    <row r="14" spans="1:12" x14ac:dyDescent="0.25">
      <c r="A14" s="11"/>
      <c r="B14" s="155" t="s">
        <v>490</v>
      </c>
      <c r="C14" s="44">
        <f>C10+C11</f>
        <v>0</v>
      </c>
      <c r="D14" s="44">
        <f t="shared" ref="D14:G14" si="0">D10+D11</f>
        <v>0</v>
      </c>
      <c r="E14" s="44">
        <f t="shared" si="0"/>
        <v>0</v>
      </c>
      <c r="F14" s="44">
        <f t="shared" si="0"/>
        <v>0</v>
      </c>
      <c r="G14" s="44">
        <f t="shared" si="0"/>
        <v>0</v>
      </c>
      <c r="H14" s="155"/>
      <c r="I14" s="155"/>
      <c r="J14" s="155"/>
      <c r="K14" s="210"/>
      <c r="L14" s="210"/>
    </row>
    <row r="16" spans="1:12" x14ac:dyDescent="0.25">
      <c r="B16" s="21" t="s">
        <v>491</v>
      </c>
      <c r="E16" s="139"/>
    </row>
    <row r="17" spans="1:12" x14ac:dyDescent="0.25">
      <c r="B17" s="21" t="s">
        <v>492</v>
      </c>
      <c r="C17" s="225">
        <f>NPV(C37,C14:G14)</f>
        <v>0</v>
      </c>
      <c r="D17" s="260"/>
      <c r="E17" s="261"/>
      <c r="F17" s="260"/>
      <c r="G17" s="260"/>
      <c r="H17" s="260"/>
    </row>
    <row r="18" spans="1:12" x14ac:dyDescent="0.25">
      <c r="B18" s="21" t="s">
        <v>493</v>
      </c>
      <c r="C18" s="262" t="e">
        <f>IRR(C14:G14)</f>
        <v>#NUM!</v>
      </c>
      <c r="D18" s="246"/>
      <c r="E18" s="246"/>
      <c r="F18" s="246"/>
      <c r="G18" s="246"/>
      <c r="H18" s="246"/>
    </row>
    <row r="19" spans="1:12" x14ac:dyDescent="0.25">
      <c r="B19" s="25"/>
      <c r="C19" s="263"/>
      <c r="D19" s="246"/>
      <c r="E19" s="246"/>
      <c r="F19" s="246"/>
      <c r="G19" s="246"/>
      <c r="H19" s="246"/>
    </row>
    <row r="20" spans="1:12" x14ac:dyDescent="0.25">
      <c r="B20" s="25" t="s">
        <v>494</v>
      </c>
      <c r="C20" s="263"/>
      <c r="D20" s="246"/>
      <c r="E20" s="246"/>
      <c r="F20" s="246"/>
      <c r="G20" s="246"/>
      <c r="H20" s="246"/>
    </row>
    <row r="21" spans="1:12" x14ac:dyDescent="0.25">
      <c r="B21" s="25"/>
      <c r="C21" s="263"/>
      <c r="D21" s="246"/>
      <c r="E21" s="246"/>
      <c r="F21" s="246"/>
      <c r="G21" s="246"/>
      <c r="H21" s="246"/>
    </row>
    <row r="22" spans="1:12" ht="31.5" x14ac:dyDescent="0.25">
      <c r="C22" s="217" t="s">
        <v>483</v>
      </c>
      <c r="D22" s="217" t="s">
        <v>341</v>
      </c>
      <c r="E22" s="217" t="s">
        <v>4</v>
      </c>
      <c r="F22" s="217" t="s">
        <v>484</v>
      </c>
      <c r="G22" s="217" t="s">
        <v>485</v>
      </c>
      <c r="H22" s="186" t="s">
        <v>305</v>
      </c>
      <c r="I22" s="186" t="s">
        <v>306</v>
      </c>
      <c r="J22" s="186" t="s">
        <v>307</v>
      </c>
      <c r="K22" s="186" t="s">
        <v>308</v>
      </c>
      <c r="L22" s="186" t="s">
        <v>309</v>
      </c>
    </row>
    <row r="23" spans="1:12" x14ac:dyDescent="0.25">
      <c r="B23" s="21" t="s">
        <v>388</v>
      </c>
      <c r="C23" s="154"/>
      <c r="D23" s="154"/>
      <c r="E23" s="154"/>
      <c r="F23" s="154"/>
      <c r="G23" s="154"/>
      <c r="H23" s="264"/>
      <c r="I23" s="155"/>
      <c r="J23" s="155"/>
      <c r="K23" s="155"/>
      <c r="L23" s="210"/>
    </row>
    <row r="24" spans="1:12" x14ac:dyDescent="0.25">
      <c r="B24" s="21" t="s">
        <v>486</v>
      </c>
      <c r="C24" s="17"/>
      <c r="D24" s="17"/>
      <c r="E24" s="17"/>
      <c r="F24" s="17"/>
      <c r="G24" s="17"/>
      <c r="H24" s="264"/>
      <c r="I24" s="155"/>
      <c r="J24" s="155"/>
      <c r="K24" s="155"/>
      <c r="L24" s="210"/>
    </row>
    <row r="25" spans="1:12" x14ac:dyDescent="0.25">
      <c r="A25" s="11"/>
      <c r="B25" s="155" t="s">
        <v>495</v>
      </c>
      <c r="C25" s="44"/>
      <c r="D25" s="44"/>
      <c r="E25" s="44"/>
      <c r="F25" s="44"/>
      <c r="G25" s="44"/>
      <c r="H25" s="264"/>
      <c r="I25" s="155"/>
      <c r="J25" s="155"/>
      <c r="K25" s="155"/>
      <c r="L25" s="210"/>
    </row>
    <row r="26" spans="1:12" x14ac:dyDescent="0.25">
      <c r="A26" s="11"/>
      <c r="B26" s="155" t="s">
        <v>488</v>
      </c>
      <c r="C26" s="44"/>
      <c r="D26" s="44"/>
      <c r="E26" s="44"/>
      <c r="F26" s="44"/>
      <c r="G26" s="44"/>
      <c r="H26" s="264"/>
      <c r="I26" s="155"/>
      <c r="J26" s="155"/>
      <c r="K26" s="155"/>
      <c r="L26" s="210"/>
    </row>
    <row r="27" spans="1:12" x14ac:dyDescent="0.25">
      <c r="A27" s="11"/>
      <c r="B27" s="155"/>
      <c r="C27" s="44"/>
      <c r="D27" s="44"/>
      <c r="E27" s="44"/>
      <c r="F27" s="44"/>
      <c r="G27" s="44"/>
      <c r="H27" s="264"/>
      <c r="I27" s="155"/>
      <c r="J27" s="155"/>
      <c r="K27" s="155"/>
      <c r="L27" s="210"/>
    </row>
    <row r="28" spans="1:12" x14ac:dyDescent="0.25">
      <c r="A28" s="11"/>
      <c r="B28" s="21" t="s">
        <v>489</v>
      </c>
      <c r="C28" s="44"/>
      <c r="D28" s="44"/>
      <c r="E28" s="44"/>
      <c r="F28" s="44"/>
      <c r="G28" s="44"/>
      <c r="H28" s="264"/>
      <c r="I28" s="155"/>
      <c r="J28" s="155"/>
      <c r="K28" s="155"/>
      <c r="L28" s="210"/>
    </row>
    <row r="29" spans="1:12" x14ac:dyDescent="0.25">
      <c r="A29" s="11"/>
      <c r="B29" s="155" t="s">
        <v>495</v>
      </c>
      <c r="C29" s="44">
        <f>C25+C26</f>
        <v>0</v>
      </c>
      <c r="D29" s="44">
        <f>D25+D26</f>
        <v>0</v>
      </c>
      <c r="E29" s="44">
        <f t="shared" ref="E29:G29" si="1">E25+E26</f>
        <v>0</v>
      </c>
      <c r="F29" s="44">
        <f t="shared" si="1"/>
        <v>0</v>
      </c>
      <c r="G29" s="44">
        <f t="shared" si="1"/>
        <v>0</v>
      </c>
      <c r="H29" s="264"/>
      <c r="I29" s="155"/>
      <c r="J29" s="155"/>
      <c r="K29" s="155"/>
      <c r="L29" s="210"/>
    </row>
    <row r="30" spans="1:12" x14ac:dyDescent="0.25">
      <c r="B30" s="25"/>
      <c r="C30" s="263"/>
      <c r="D30" s="246"/>
      <c r="E30" s="246"/>
      <c r="F30" s="246"/>
      <c r="G30" s="246"/>
      <c r="H30" s="246"/>
    </row>
    <row r="31" spans="1:12" x14ac:dyDescent="0.25">
      <c r="B31" s="21" t="s">
        <v>26</v>
      </c>
      <c r="D31" s="11"/>
      <c r="E31" s="11"/>
      <c r="F31" s="11"/>
      <c r="G31" s="11"/>
      <c r="H31" s="11"/>
    </row>
    <row r="32" spans="1:12" x14ac:dyDescent="0.25">
      <c r="B32" s="21" t="s">
        <v>492</v>
      </c>
      <c r="C32" s="225">
        <f>NPV(C37,C29:G29)</f>
        <v>0</v>
      </c>
      <c r="D32" s="260"/>
      <c r="E32" s="260"/>
      <c r="F32" s="260"/>
      <c r="G32" s="260"/>
      <c r="H32" s="260"/>
    </row>
    <row r="33" spans="2:9" x14ac:dyDescent="0.25">
      <c r="B33" s="21" t="s">
        <v>493</v>
      </c>
      <c r="C33" s="262" t="e">
        <f>IRR(C29:G29)</f>
        <v>#NUM!</v>
      </c>
      <c r="D33" s="246"/>
      <c r="E33" s="246"/>
      <c r="F33" s="246"/>
      <c r="G33" s="246"/>
      <c r="H33" s="246"/>
    </row>
    <row r="36" spans="2:9" x14ac:dyDescent="0.25">
      <c r="B36" s="11" t="s">
        <v>61</v>
      </c>
    </row>
    <row r="37" spans="2:9" x14ac:dyDescent="0.25">
      <c r="B37" s="12" t="s">
        <v>496</v>
      </c>
      <c r="C37" s="240">
        <v>0.4</v>
      </c>
      <c r="F37" s="12" t="s">
        <v>497</v>
      </c>
      <c r="G37" s="124">
        <f>[2]C3!R26</f>
        <v>4138736.5148771005</v>
      </c>
      <c r="I37" s="124">
        <f>G37*C39</f>
        <v>517342.06435963756</v>
      </c>
    </row>
    <row r="38" spans="2:9" x14ac:dyDescent="0.25">
      <c r="B38" s="12" t="s">
        <v>498</v>
      </c>
      <c r="C38" s="139">
        <v>0.24</v>
      </c>
      <c r="F38" s="12" t="s">
        <v>499</v>
      </c>
      <c r="G38" s="124">
        <f>[2]C3!S26</f>
        <v>7104918.9484000001</v>
      </c>
      <c r="I38" s="124">
        <f>G38*C38</f>
        <v>1705180.5476160001</v>
      </c>
    </row>
    <row r="39" spans="2:9" x14ac:dyDescent="0.25">
      <c r="B39" s="12" t="s">
        <v>500</v>
      </c>
      <c r="C39" s="240">
        <v>0.125</v>
      </c>
      <c r="G39" s="124">
        <f>SUM(G37:G38)</f>
        <v>11243655.463277102</v>
      </c>
      <c r="I39" s="124">
        <f>SUM(I37:I38)</f>
        <v>2222522.6119756377</v>
      </c>
    </row>
    <row r="40" spans="2:9" x14ac:dyDescent="0.25">
      <c r="B40" s="117"/>
      <c r="C40" s="117"/>
      <c r="D40" s="117"/>
      <c r="E40" s="117"/>
      <c r="F40" s="12" t="s">
        <v>501</v>
      </c>
      <c r="G40" s="240">
        <f>I39/G39</f>
        <v>0.19766904270898533</v>
      </c>
    </row>
    <row r="41" spans="2:9" x14ac:dyDescent="0.25">
      <c r="B41" s="117"/>
      <c r="C41" s="117"/>
      <c r="D41" s="117"/>
      <c r="E41" s="117"/>
    </row>
    <row r="42" spans="2:9" x14ac:dyDescent="0.25">
      <c r="B42" s="117"/>
      <c r="C42" s="117"/>
      <c r="D42" s="117"/>
      <c r="E42" s="117"/>
    </row>
    <row r="43" spans="2:9" x14ac:dyDescent="0.25">
      <c r="B43" s="117"/>
      <c r="C43" s="117"/>
      <c r="D43" s="117"/>
      <c r="E43" s="117"/>
    </row>
  </sheetData>
  <mergeCells count="2">
    <mergeCell ref="A3:H3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AG45"/>
  <sheetViews>
    <sheetView workbookViewId="0">
      <selection activeCell="B14" sqref="B14"/>
    </sheetView>
  </sheetViews>
  <sheetFormatPr baseColWidth="10" defaultRowHeight="15.75" x14ac:dyDescent="0.25"/>
  <cols>
    <col min="1" max="1" width="11.42578125" style="10"/>
    <col min="2" max="2" width="41.28515625" style="10" bestFit="1" customWidth="1"/>
    <col min="3" max="3" width="11.28515625" style="10" customWidth="1"/>
    <col min="4" max="4" width="8.5703125" style="10" customWidth="1"/>
    <col min="5" max="5" width="19.28515625" style="10" bestFit="1" customWidth="1"/>
    <col min="6" max="6" width="8.5703125" style="10" customWidth="1"/>
    <col min="7" max="7" width="8.42578125" style="10" customWidth="1"/>
    <col min="8" max="8" width="6" bestFit="1" customWidth="1"/>
    <col min="9" max="9" width="8.28515625" customWidth="1"/>
    <col min="10" max="10" width="8" customWidth="1"/>
    <col min="11" max="11" width="6" bestFit="1" customWidth="1"/>
    <col min="12" max="12" width="8.85546875" customWidth="1"/>
    <col min="13" max="13" width="8.28515625" customWidth="1"/>
    <col min="14" max="14" width="6" bestFit="1" customWidth="1"/>
    <col min="15" max="15" width="9" customWidth="1"/>
    <col min="16" max="16" width="8.42578125" customWidth="1"/>
    <col min="17" max="17" width="6" bestFit="1" customWidth="1"/>
  </cols>
  <sheetData>
    <row r="3" spans="1:33" x14ac:dyDescent="0.25">
      <c r="B3" s="11"/>
      <c r="C3" s="12"/>
      <c r="D3" s="12"/>
      <c r="E3" s="12"/>
      <c r="F3" s="12"/>
      <c r="G3" s="12"/>
    </row>
    <row r="4" spans="1:33" ht="21" x14ac:dyDescent="0.35">
      <c r="B4" s="273" t="s">
        <v>22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33" x14ac:dyDescent="0.25">
      <c r="B5" s="12"/>
      <c r="C5" s="12"/>
      <c r="D5" s="12"/>
      <c r="E5" s="12"/>
      <c r="F5" s="12"/>
      <c r="G5" s="12"/>
    </row>
    <row r="6" spans="1:33" x14ac:dyDescent="0.25">
      <c r="B6" s="12"/>
      <c r="C6" s="12"/>
      <c r="D6" s="12"/>
      <c r="E6" s="12"/>
      <c r="F6" s="12"/>
      <c r="G6" s="12"/>
    </row>
    <row r="7" spans="1:33" ht="31.5" customHeight="1" x14ac:dyDescent="0.25">
      <c r="B7" s="1"/>
      <c r="C7" s="270" t="s">
        <v>12</v>
      </c>
      <c r="D7" s="271"/>
      <c r="E7" s="272"/>
      <c r="F7" s="270" t="s">
        <v>3</v>
      </c>
      <c r="G7" s="271"/>
      <c r="H7" s="272"/>
      <c r="I7" s="270" t="s">
        <v>13</v>
      </c>
      <c r="J7" s="271"/>
      <c r="K7" s="272"/>
      <c r="L7" s="270" t="s">
        <v>14</v>
      </c>
      <c r="M7" s="271"/>
      <c r="N7" s="272"/>
      <c r="O7" s="270" t="s">
        <v>15</v>
      </c>
      <c r="P7" s="271"/>
      <c r="Q7" s="272"/>
      <c r="R7" s="270" t="s">
        <v>305</v>
      </c>
      <c r="S7" s="271" t="s">
        <v>306</v>
      </c>
      <c r="T7" s="272" t="s">
        <v>307</v>
      </c>
      <c r="U7" s="270" t="s">
        <v>306</v>
      </c>
      <c r="V7" s="271"/>
      <c r="W7" s="272"/>
      <c r="X7" s="270" t="s">
        <v>307</v>
      </c>
      <c r="Y7" s="271"/>
      <c r="Z7" s="272"/>
      <c r="AA7" s="270" t="s">
        <v>308</v>
      </c>
      <c r="AB7" s="271" t="s">
        <v>309</v>
      </c>
      <c r="AC7" s="272" t="s">
        <v>314</v>
      </c>
      <c r="AD7" s="270" t="s">
        <v>317</v>
      </c>
      <c r="AE7" s="271" t="s">
        <v>315</v>
      </c>
      <c r="AF7" s="272" t="s">
        <v>316</v>
      </c>
    </row>
    <row r="8" spans="1:33" s="15" customFormat="1" ht="31.5" x14ac:dyDescent="0.25">
      <c r="A8" s="13"/>
      <c r="B8" s="8" t="s">
        <v>16</v>
      </c>
      <c r="C8" s="8" t="s">
        <v>17</v>
      </c>
      <c r="D8" s="8" t="s">
        <v>23</v>
      </c>
      <c r="E8" s="8" t="s">
        <v>18</v>
      </c>
      <c r="F8" s="8" t="s">
        <v>17</v>
      </c>
      <c r="G8" s="8" t="s">
        <v>23</v>
      </c>
      <c r="H8" s="8" t="s">
        <v>18</v>
      </c>
      <c r="I8" s="8" t="s">
        <v>17</v>
      </c>
      <c r="J8" s="8" t="s">
        <v>23</v>
      </c>
      <c r="K8" s="8" t="s">
        <v>18</v>
      </c>
      <c r="L8" s="8" t="s">
        <v>17</v>
      </c>
      <c r="M8" s="8" t="s">
        <v>23</v>
      </c>
      <c r="N8" s="8" t="s">
        <v>18</v>
      </c>
      <c r="O8" s="8" t="s">
        <v>17</v>
      </c>
      <c r="P8" s="8" t="s">
        <v>23</v>
      </c>
      <c r="Q8" s="8" t="s">
        <v>18</v>
      </c>
      <c r="R8" s="8" t="s">
        <v>17</v>
      </c>
      <c r="S8" s="8"/>
      <c r="T8" s="8" t="s">
        <v>18</v>
      </c>
      <c r="U8" s="8" t="s">
        <v>17</v>
      </c>
      <c r="V8" s="8"/>
      <c r="W8" s="8" t="s">
        <v>18</v>
      </c>
      <c r="X8" s="8" t="s">
        <v>17</v>
      </c>
      <c r="Y8" s="8"/>
      <c r="Z8" s="8" t="s">
        <v>18</v>
      </c>
      <c r="AA8" s="8" t="s">
        <v>17</v>
      </c>
      <c r="AB8" s="8"/>
      <c r="AC8" s="8" t="s">
        <v>18</v>
      </c>
      <c r="AD8" s="8" t="s">
        <v>17</v>
      </c>
      <c r="AE8" s="8"/>
      <c r="AF8" s="8" t="s">
        <v>18</v>
      </c>
      <c r="AG8" s="14" t="s">
        <v>19</v>
      </c>
    </row>
    <row r="9" spans="1:33" x14ac:dyDescent="0.25">
      <c r="B9" s="16" t="s">
        <v>24</v>
      </c>
      <c r="C9" s="17"/>
      <c r="D9" s="188"/>
      <c r="E9" s="17"/>
      <c r="F9" s="17"/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20"/>
    </row>
    <row r="10" spans="1:33" x14ac:dyDescent="0.25">
      <c r="B10" s="16" t="s">
        <v>85</v>
      </c>
      <c r="C10" s="17"/>
      <c r="D10" s="17"/>
      <c r="E10" s="17"/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187"/>
    </row>
    <row r="11" spans="1:33" x14ac:dyDescent="0.25">
      <c r="B11" s="21" t="s">
        <v>19</v>
      </c>
      <c r="C11" s="22"/>
      <c r="D11" s="22"/>
      <c r="E11" s="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60"/>
    </row>
    <row r="12" spans="1:33" x14ac:dyDescent="0.25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</row>
    <row r="13" spans="1:33" ht="15" customHeight="1" x14ac:dyDescent="0.25">
      <c r="B13" s="11" t="s">
        <v>25</v>
      </c>
      <c r="C13" s="12"/>
      <c r="D13" s="12"/>
      <c r="E13" s="12"/>
      <c r="F13" s="12"/>
      <c r="G13" s="36"/>
      <c r="H13" s="37"/>
      <c r="I13" s="37"/>
      <c r="J13" s="37"/>
      <c r="K13" s="37"/>
      <c r="L13" s="37"/>
      <c r="M13" s="37"/>
    </row>
    <row r="14" spans="1:33" x14ac:dyDescent="0.25">
      <c r="B14" s="36" t="s">
        <v>323</v>
      </c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37"/>
    </row>
    <row r="15" spans="1:33" x14ac:dyDescent="0.25">
      <c r="B15" s="33" t="s">
        <v>324</v>
      </c>
      <c r="C15" s="36"/>
      <c r="D15" s="36"/>
      <c r="E15" s="36"/>
      <c r="F15" s="36"/>
      <c r="G15" s="36"/>
      <c r="H15" s="36"/>
      <c r="I15" s="36"/>
      <c r="J15" s="36"/>
      <c r="K15" s="36"/>
      <c r="L15" s="38"/>
      <c r="M15" s="37"/>
    </row>
    <row r="16" spans="1:33" x14ac:dyDescent="0.25">
      <c r="B16" s="33"/>
      <c r="C16" s="36"/>
      <c r="D16" s="36"/>
      <c r="E16" s="36"/>
      <c r="F16" s="36"/>
      <c r="G16" s="36"/>
      <c r="H16" s="36"/>
      <c r="I16" s="36"/>
      <c r="J16" s="36"/>
      <c r="K16" s="36"/>
      <c r="L16" s="38"/>
      <c r="M16" s="37"/>
    </row>
    <row r="17" spans="2:13" x14ac:dyDescent="0.25">
      <c r="B17" s="33"/>
      <c r="C17" s="36"/>
      <c r="D17" s="36"/>
      <c r="E17" s="36"/>
      <c r="F17" s="36"/>
      <c r="G17" s="36"/>
      <c r="H17" s="36"/>
      <c r="I17" s="36"/>
      <c r="J17" s="36"/>
      <c r="K17" s="36"/>
      <c r="L17" s="38"/>
      <c r="M17" s="37"/>
    </row>
    <row r="18" spans="2:13" x14ac:dyDescent="0.25">
      <c r="B18" s="33"/>
      <c r="C18" s="36"/>
      <c r="D18" s="36"/>
      <c r="E18" s="36"/>
      <c r="F18" s="36"/>
      <c r="G18" s="36"/>
      <c r="H18" s="36"/>
      <c r="I18" s="36"/>
      <c r="J18" s="36"/>
      <c r="K18" s="36"/>
      <c r="L18" s="38"/>
      <c r="M18" s="37"/>
    </row>
    <row r="19" spans="2:13" x14ac:dyDescent="0.25">
      <c r="B19" s="33"/>
      <c r="C19" s="36"/>
      <c r="D19" s="36"/>
      <c r="E19" s="36"/>
      <c r="F19" s="36"/>
      <c r="G19" s="36"/>
      <c r="H19" s="36"/>
      <c r="I19" s="36"/>
      <c r="J19" s="36"/>
      <c r="K19" s="36"/>
      <c r="L19" s="38"/>
      <c r="M19" s="37"/>
    </row>
    <row r="20" spans="2:13" x14ac:dyDescent="0.25">
      <c r="B20" s="33"/>
      <c r="C20" s="36"/>
      <c r="D20" s="36"/>
      <c r="E20" s="36"/>
      <c r="F20" s="36"/>
      <c r="G20" s="36"/>
      <c r="H20" s="36"/>
      <c r="I20" s="36"/>
      <c r="J20" s="36"/>
      <c r="K20" s="36"/>
      <c r="L20" s="38"/>
      <c r="M20" s="37"/>
    </row>
    <row r="21" spans="2:13" x14ac:dyDescent="0.25">
      <c r="B21" s="33"/>
      <c r="C21" s="36"/>
      <c r="D21" s="36"/>
      <c r="E21" s="36"/>
      <c r="F21" s="36"/>
      <c r="G21" s="36"/>
      <c r="H21" s="36"/>
      <c r="I21" s="36"/>
      <c r="J21" s="36"/>
      <c r="K21" s="36"/>
      <c r="L21" s="38"/>
      <c r="M21" s="37"/>
    </row>
    <row r="22" spans="2:13" x14ac:dyDescent="0.25">
      <c r="B22" s="33"/>
      <c r="C22" s="36"/>
      <c r="D22" s="36"/>
      <c r="E22" s="36"/>
      <c r="F22" s="36"/>
      <c r="G22" s="36"/>
      <c r="H22" s="36"/>
      <c r="I22" s="36"/>
      <c r="J22" s="36"/>
      <c r="K22" s="36"/>
      <c r="L22" s="38"/>
      <c r="M22" s="37"/>
    </row>
    <row r="23" spans="2:13" x14ac:dyDescent="0.25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8"/>
      <c r="M23" s="37"/>
    </row>
    <row r="24" spans="2:13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8"/>
      <c r="M24" s="37"/>
    </row>
    <row r="25" spans="2:13" x14ac:dyDescent="0.25">
      <c r="B25" s="34"/>
      <c r="C25" s="36"/>
      <c r="D25" s="36"/>
      <c r="E25" s="36"/>
      <c r="F25" s="36"/>
      <c r="G25" s="36"/>
      <c r="H25" s="36"/>
      <c r="I25" s="36"/>
      <c r="J25" s="36"/>
      <c r="K25" s="36"/>
      <c r="L25" s="38"/>
      <c r="M25" s="37"/>
    </row>
    <row r="26" spans="2:13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7"/>
    </row>
    <row r="27" spans="2:13" x14ac:dyDescent="0.2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37"/>
    </row>
    <row r="28" spans="2:13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37"/>
    </row>
    <row r="29" spans="2:13" x14ac:dyDescent="0.2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7"/>
    </row>
    <row r="30" spans="2:13" x14ac:dyDescent="0.25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7"/>
      <c r="M30" s="37"/>
    </row>
    <row r="31" spans="2:13" x14ac:dyDescent="0.25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7"/>
      <c r="M31" s="37"/>
    </row>
    <row r="32" spans="2:13" x14ac:dyDescent="0.25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7"/>
      <c r="M32" s="37"/>
    </row>
    <row r="33" spans="2:13" x14ac:dyDescent="0.25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7"/>
      <c r="M33" s="37"/>
    </row>
    <row r="34" spans="2:13" x14ac:dyDescent="0.25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7"/>
      <c r="M34" s="37"/>
    </row>
    <row r="35" spans="2:13" x14ac:dyDescent="0.25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7"/>
      <c r="M35" s="37"/>
    </row>
    <row r="36" spans="2:13" x14ac:dyDescent="0.25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37"/>
    </row>
    <row r="37" spans="2:13" x14ac:dyDescent="0.25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7"/>
      <c r="M37" s="37"/>
    </row>
    <row r="38" spans="2:13" x14ac:dyDescent="0.25">
      <c r="B38" s="35"/>
      <c r="C38" s="36"/>
      <c r="D38" s="36"/>
      <c r="E38" s="36"/>
      <c r="F38" s="36"/>
      <c r="G38" s="36"/>
      <c r="H38" s="36"/>
      <c r="I38" s="36"/>
      <c r="J38" s="36"/>
      <c r="K38" s="36"/>
    </row>
    <row r="39" spans="2:13" x14ac:dyDescent="0.25">
      <c r="B39" s="35"/>
      <c r="C39" s="36"/>
      <c r="D39" s="36"/>
      <c r="E39" s="36"/>
      <c r="F39" s="36"/>
      <c r="G39" s="36"/>
      <c r="H39" s="36"/>
      <c r="I39" s="36"/>
      <c r="J39" s="36"/>
      <c r="K39" s="36"/>
    </row>
    <row r="40" spans="2:13" x14ac:dyDescent="0.25">
      <c r="B40" s="35"/>
      <c r="C40" s="36"/>
      <c r="D40" s="36"/>
      <c r="E40" s="36"/>
      <c r="F40" s="36"/>
      <c r="G40" s="36"/>
      <c r="H40" s="36"/>
      <c r="I40" s="36"/>
      <c r="J40" s="36"/>
      <c r="K40" s="36"/>
    </row>
    <row r="41" spans="2:13" x14ac:dyDescent="0.25">
      <c r="B41" s="35"/>
      <c r="C41" s="35"/>
      <c r="D41" s="35"/>
      <c r="E41" s="274"/>
      <c r="F41" s="35"/>
    </row>
    <row r="42" spans="2:13" x14ac:dyDescent="0.25">
      <c r="B42" s="35"/>
      <c r="C42" s="35"/>
      <c r="D42" s="35"/>
      <c r="E42" s="274"/>
      <c r="F42" s="35"/>
    </row>
    <row r="43" spans="2:13" x14ac:dyDescent="0.25">
      <c r="B43" s="35"/>
      <c r="C43" s="35"/>
      <c r="D43" s="35"/>
      <c r="E43" s="274"/>
      <c r="F43" s="35"/>
    </row>
    <row r="44" spans="2:13" x14ac:dyDescent="0.25">
      <c r="B44" s="35"/>
      <c r="C44" s="35"/>
      <c r="D44" s="35"/>
      <c r="E44" s="35"/>
      <c r="F44" s="35"/>
    </row>
    <row r="45" spans="2:13" x14ac:dyDescent="0.25">
      <c r="B45" s="35"/>
      <c r="C45" s="35"/>
      <c r="D45" s="35"/>
      <c r="E45" s="35"/>
      <c r="F45" s="35"/>
    </row>
  </sheetData>
  <mergeCells count="12">
    <mergeCell ref="U7:W7"/>
    <mergeCell ref="X7:Z7"/>
    <mergeCell ref="AA7:AC7"/>
    <mergeCell ref="AD7:AF7"/>
    <mergeCell ref="E41:E43"/>
    <mergeCell ref="B4:R4"/>
    <mergeCell ref="C7:E7"/>
    <mergeCell ref="F7:H7"/>
    <mergeCell ref="I7:K7"/>
    <mergeCell ref="L7:N7"/>
    <mergeCell ref="O7:Q7"/>
    <mergeCell ref="R7:T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AI39"/>
  <sheetViews>
    <sheetView topLeftCell="A7" workbookViewId="0">
      <selection activeCell="A12" sqref="A12:XFD12"/>
    </sheetView>
  </sheetViews>
  <sheetFormatPr baseColWidth="10" defaultRowHeight="15.75" x14ac:dyDescent="0.25"/>
  <cols>
    <col min="1" max="1" width="11.42578125" style="10"/>
    <col min="2" max="2" width="44.140625" style="10" customWidth="1"/>
    <col min="3" max="3" width="14.7109375" style="10" bestFit="1" customWidth="1"/>
    <col min="4" max="4" width="15.140625" style="10" bestFit="1" customWidth="1"/>
    <col min="5" max="5" width="15" style="10" bestFit="1" customWidth="1"/>
    <col min="6" max="6" width="13.85546875" style="10" bestFit="1" customWidth="1"/>
    <col min="7" max="7" width="9.5703125" style="10" customWidth="1"/>
    <col min="8" max="9" width="13.85546875" bestFit="1" customWidth="1"/>
    <col min="10" max="10" width="10" customWidth="1"/>
    <col min="11" max="11" width="13.85546875" bestFit="1" customWidth="1"/>
    <col min="12" max="12" width="12.140625" bestFit="1" customWidth="1"/>
    <col min="13" max="13" width="9.85546875" customWidth="1"/>
    <col min="14" max="15" width="12.140625" bestFit="1" customWidth="1"/>
    <col min="16" max="16" width="10" customWidth="1"/>
    <col min="17" max="17" width="12.140625" bestFit="1" customWidth="1"/>
    <col min="18" max="18" width="13.7109375" style="10" bestFit="1" customWidth="1"/>
    <col min="19" max="20" width="15" style="10" bestFit="1" customWidth="1"/>
  </cols>
  <sheetData>
    <row r="3" spans="1:35" x14ac:dyDescent="0.25">
      <c r="B3" s="11"/>
      <c r="C3" s="12"/>
      <c r="D3" s="12"/>
      <c r="E3" s="12"/>
      <c r="F3" s="12"/>
      <c r="G3" s="12"/>
    </row>
    <row r="4" spans="1:35" ht="21" x14ac:dyDescent="0.35">
      <c r="B4" s="273" t="s">
        <v>26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</row>
    <row r="5" spans="1:35" x14ac:dyDescent="0.25">
      <c r="B5" s="12"/>
      <c r="C5" s="12"/>
      <c r="D5" s="12"/>
      <c r="E5" s="12"/>
      <c r="F5" s="12"/>
      <c r="G5" s="12"/>
      <c r="R5" s="275"/>
      <c r="S5" s="275"/>
      <c r="T5" s="275"/>
    </row>
    <row r="6" spans="1:35" x14ac:dyDescent="0.25">
      <c r="B6" s="12"/>
      <c r="C6" s="12"/>
      <c r="D6" s="12"/>
      <c r="E6" s="12"/>
      <c r="F6" s="12"/>
      <c r="G6" s="12"/>
    </row>
    <row r="7" spans="1:35" ht="15.75" customHeight="1" x14ac:dyDescent="0.25">
      <c r="B7" s="1"/>
      <c r="C7" s="270" t="s">
        <v>12</v>
      </c>
      <c r="D7" s="271"/>
      <c r="E7" s="272"/>
      <c r="F7" s="270" t="s">
        <v>3</v>
      </c>
      <c r="G7" s="271"/>
      <c r="H7" s="272"/>
      <c r="I7" s="270" t="s">
        <v>13</v>
      </c>
      <c r="J7" s="271"/>
      <c r="K7" s="272"/>
      <c r="L7" s="270" t="s">
        <v>14</v>
      </c>
      <c r="M7" s="271"/>
      <c r="N7" s="272"/>
      <c r="O7" s="270" t="s">
        <v>15</v>
      </c>
      <c r="P7" s="271"/>
      <c r="Q7" s="272"/>
      <c r="R7" s="270" t="s">
        <v>305</v>
      </c>
      <c r="S7" s="271" t="s">
        <v>306</v>
      </c>
      <c r="T7" s="272" t="s">
        <v>307</v>
      </c>
      <c r="U7" s="270" t="s">
        <v>306</v>
      </c>
      <c r="V7" s="271"/>
      <c r="W7" s="272"/>
      <c r="X7" s="270" t="s">
        <v>307</v>
      </c>
      <c r="Y7" s="271"/>
      <c r="Z7" s="272"/>
      <c r="AA7" s="270" t="s">
        <v>308</v>
      </c>
      <c r="AB7" s="271" t="s">
        <v>309</v>
      </c>
      <c r="AC7" s="272" t="s">
        <v>314</v>
      </c>
      <c r="AD7" s="270" t="s">
        <v>317</v>
      </c>
      <c r="AE7" s="271" t="s">
        <v>315</v>
      </c>
      <c r="AF7" s="272" t="s">
        <v>316</v>
      </c>
      <c r="AG7" s="270" t="s">
        <v>27</v>
      </c>
      <c r="AH7" s="271"/>
      <c r="AI7" s="272"/>
    </row>
    <row r="8" spans="1:35" s="15" customFormat="1" ht="31.5" x14ac:dyDescent="0.25">
      <c r="A8" s="13"/>
      <c r="B8" s="8"/>
      <c r="C8" s="2" t="s">
        <v>28</v>
      </c>
      <c r="D8" s="2" t="s">
        <v>29</v>
      </c>
      <c r="E8" s="2" t="s">
        <v>30</v>
      </c>
      <c r="F8" s="2" t="s">
        <v>28</v>
      </c>
      <c r="G8" s="2" t="s">
        <v>29</v>
      </c>
      <c r="H8" s="2" t="s">
        <v>30</v>
      </c>
      <c r="I8" s="2" t="s">
        <v>28</v>
      </c>
      <c r="J8" s="2" t="s">
        <v>29</v>
      </c>
      <c r="K8" s="2" t="s">
        <v>30</v>
      </c>
      <c r="L8" s="2" t="s">
        <v>28</v>
      </c>
      <c r="M8" s="2" t="s">
        <v>29</v>
      </c>
      <c r="N8" s="2" t="s">
        <v>30</v>
      </c>
      <c r="O8" s="2" t="s">
        <v>28</v>
      </c>
      <c r="P8" s="2" t="s">
        <v>29</v>
      </c>
      <c r="Q8" s="2" t="s">
        <v>30</v>
      </c>
      <c r="R8" s="2" t="s">
        <v>28</v>
      </c>
      <c r="S8" s="2" t="s">
        <v>29</v>
      </c>
      <c r="T8" s="2" t="s">
        <v>30</v>
      </c>
      <c r="U8" s="161" t="s">
        <v>28</v>
      </c>
      <c r="V8" s="161" t="s">
        <v>29</v>
      </c>
      <c r="W8" s="161" t="s">
        <v>30</v>
      </c>
      <c r="X8" s="161" t="s">
        <v>28</v>
      </c>
      <c r="Y8" s="161" t="s">
        <v>29</v>
      </c>
      <c r="Z8" s="161" t="s">
        <v>30</v>
      </c>
      <c r="AA8" s="161" t="s">
        <v>28</v>
      </c>
      <c r="AB8" s="161" t="s">
        <v>29</v>
      </c>
      <c r="AC8" s="161" t="s">
        <v>30</v>
      </c>
      <c r="AD8" s="161" t="s">
        <v>28</v>
      </c>
      <c r="AE8" s="161" t="s">
        <v>29</v>
      </c>
      <c r="AF8" s="161" t="s">
        <v>30</v>
      </c>
      <c r="AG8" s="161" t="s">
        <v>28</v>
      </c>
      <c r="AH8" s="161" t="s">
        <v>29</v>
      </c>
      <c r="AI8" s="161" t="s">
        <v>30</v>
      </c>
    </row>
    <row r="9" spans="1:35" s="15" customFormat="1" x14ac:dyDescent="0.25">
      <c r="A9" s="13"/>
      <c r="B9" s="6" t="s">
        <v>31</v>
      </c>
      <c r="C9" s="6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8"/>
      <c r="Q9" s="8"/>
      <c r="R9" s="196"/>
      <c r="S9" s="196"/>
      <c r="T9" s="196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</row>
    <row r="10" spans="1:35" s="15" customFormat="1" x14ac:dyDescent="0.25">
      <c r="A10" s="13"/>
      <c r="B10" s="39" t="s">
        <v>32</v>
      </c>
      <c r="C10" s="40"/>
      <c r="D10" s="41"/>
      <c r="E10" s="41"/>
      <c r="F10" s="41"/>
      <c r="G10" s="41"/>
      <c r="H10" s="41"/>
      <c r="I10" s="41"/>
      <c r="J10" s="41"/>
      <c r="K10" s="41"/>
      <c r="L10" s="42"/>
      <c r="M10" s="47"/>
      <c r="N10" s="47"/>
      <c r="O10" s="47"/>
      <c r="P10" s="47"/>
      <c r="Q10" s="47"/>
      <c r="R10" s="46"/>
      <c r="S10" s="46"/>
      <c r="T10" s="46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</row>
    <row r="11" spans="1:35" s="114" customFormat="1" x14ac:dyDescent="0.25">
      <c r="A11" s="108"/>
      <c r="B11" s="109" t="s">
        <v>24</v>
      </c>
      <c r="C11" s="110"/>
      <c r="D11" s="111"/>
      <c r="E11" s="111"/>
      <c r="F11" s="111"/>
      <c r="G11" s="111"/>
      <c r="H11" s="111"/>
      <c r="I11" s="111"/>
      <c r="J11" s="111"/>
      <c r="K11" s="111"/>
      <c r="L11" s="112"/>
      <c r="M11" s="111"/>
      <c r="N11" s="111"/>
      <c r="O11" s="111"/>
      <c r="P11" s="111"/>
      <c r="Q11" s="111"/>
      <c r="R11" s="113"/>
      <c r="S11" s="113"/>
      <c r="T11" s="113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</row>
    <row r="12" spans="1:35" s="114" customFormat="1" x14ac:dyDescent="0.25">
      <c r="A12" s="108"/>
      <c r="B12" s="109" t="s">
        <v>85</v>
      </c>
      <c r="C12" s="110"/>
      <c r="D12" s="111"/>
      <c r="E12" s="111"/>
      <c r="F12" s="111"/>
      <c r="G12" s="111"/>
      <c r="H12" s="111"/>
      <c r="I12" s="111"/>
      <c r="J12" s="111"/>
      <c r="K12" s="111"/>
      <c r="L12" s="112"/>
      <c r="M12" s="111"/>
      <c r="N12" s="111"/>
      <c r="O12" s="111"/>
      <c r="P12" s="111"/>
      <c r="Q12" s="111"/>
      <c r="R12" s="113"/>
      <c r="S12" s="113"/>
      <c r="T12" s="113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</row>
    <row r="13" spans="1:35" s="15" customFormat="1" x14ac:dyDescent="0.25">
      <c r="A13" s="13"/>
      <c r="B13" s="39" t="s">
        <v>33</v>
      </c>
      <c r="C13" s="44"/>
      <c r="D13" s="47"/>
      <c r="E13" s="47"/>
      <c r="F13" s="47"/>
      <c r="G13" s="47"/>
      <c r="H13" s="47"/>
      <c r="I13" s="47"/>
      <c r="J13" s="47"/>
      <c r="K13" s="47"/>
      <c r="L13" s="48"/>
      <c r="M13" s="47"/>
      <c r="N13" s="47"/>
      <c r="O13" s="47"/>
      <c r="P13" s="47"/>
      <c r="Q13" s="47"/>
      <c r="R13" s="46"/>
      <c r="S13" s="46"/>
      <c r="T13" s="46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</row>
    <row r="14" spans="1:35" s="15" customFormat="1" x14ac:dyDescent="0.25">
      <c r="A14" s="13"/>
      <c r="B14" s="49"/>
      <c r="C14" s="44"/>
      <c r="D14" s="45"/>
      <c r="E14" s="45"/>
      <c r="F14" s="46"/>
      <c r="G14" s="46"/>
      <c r="H14" s="46"/>
      <c r="I14" s="46"/>
      <c r="J14" s="46"/>
      <c r="K14" s="46"/>
      <c r="L14" s="190"/>
      <c r="M14" s="46"/>
      <c r="N14" s="46"/>
      <c r="O14" s="46"/>
      <c r="P14" s="46"/>
      <c r="Q14" s="46"/>
      <c r="R14" s="46"/>
      <c r="S14" s="46"/>
      <c r="T14" s="46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</row>
    <row r="15" spans="1:35" s="15" customFormat="1" x14ac:dyDescent="0.25">
      <c r="A15" s="13"/>
      <c r="B15" s="49"/>
      <c r="C15" s="44"/>
      <c r="D15" s="45"/>
      <c r="E15" s="45"/>
      <c r="F15" s="46"/>
      <c r="G15" s="46"/>
      <c r="H15" s="46"/>
      <c r="I15" s="46"/>
      <c r="J15" s="46"/>
      <c r="K15" s="46"/>
      <c r="L15" s="190"/>
      <c r="M15" s="46"/>
      <c r="N15" s="46"/>
      <c r="O15" s="46"/>
      <c r="P15" s="46"/>
      <c r="Q15" s="46"/>
      <c r="R15" s="46"/>
      <c r="S15" s="46"/>
      <c r="T15" s="46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35" s="15" customFormat="1" x14ac:dyDescent="0.25">
      <c r="A16" s="13"/>
      <c r="B16" s="49"/>
      <c r="C16" s="44"/>
      <c r="D16" s="45"/>
      <c r="E16" s="45"/>
      <c r="F16" s="50"/>
      <c r="G16" s="50"/>
      <c r="H16" s="50"/>
      <c r="I16" s="50"/>
      <c r="J16" s="50"/>
      <c r="K16" s="50"/>
      <c r="L16" s="191"/>
      <c r="M16" s="46"/>
      <c r="N16" s="46"/>
      <c r="O16" s="46"/>
      <c r="P16" s="46"/>
      <c r="Q16" s="46"/>
      <c r="R16" s="46"/>
      <c r="S16" s="46"/>
      <c r="T16" s="46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s="15" customFormat="1" x14ac:dyDescent="0.25">
      <c r="A17" s="13"/>
      <c r="B17" s="51" t="s">
        <v>34</v>
      </c>
      <c r="C17" s="52"/>
      <c r="D17" s="52"/>
      <c r="E17" s="52"/>
      <c r="F17" s="52"/>
      <c r="G17" s="52"/>
      <c r="H17" s="52"/>
      <c r="I17" s="52"/>
      <c r="J17" s="52"/>
      <c r="K17" s="52"/>
      <c r="L17" s="192"/>
      <c r="M17" s="61"/>
      <c r="N17" s="61"/>
      <c r="O17" s="61"/>
      <c r="P17" s="61"/>
      <c r="Q17" s="61"/>
      <c r="R17" s="63"/>
      <c r="S17" s="63"/>
      <c r="T17" s="63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</row>
    <row r="18" spans="1:35" s="15" customFormat="1" x14ac:dyDescent="0.25">
      <c r="A18" s="13"/>
      <c r="B18" s="8" t="s">
        <v>35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193"/>
      <c r="N18" s="193"/>
      <c r="O18" s="193"/>
      <c r="P18" s="193"/>
      <c r="Q18" s="193"/>
      <c r="R18" s="194"/>
      <c r="S18" s="195"/>
      <c r="T18" s="195"/>
      <c r="U18" s="55"/>
    </row>
    <row r="19" spans="1:35" s="15" customFormat="1" x14ac:dyDescent="0.25">
      <c r="A19" s="13"/>
      <c r="B19" s="16" t="s">
        <v>36</v>
      </c>
      <c r="C19" s="56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59"/>
      <c r="S19" s="43"/>
      <c r="T19" s="43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</row>
    <row r="20" spans="1:35" s="15" customFormat="1" x14ac:dyDescent="0.25">
      <c r="A20" s="13"/>
      <c r="B20" s="16" t="s">
        <v>37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60"/>
      <c r="S20" s="46"/>
      <c r="T20" s="46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</row>
    <row r="21" spans="1:35" s="15" customFormat="1" x14ac:dyDescent="0.25">
      <c r="A21" s="13"/>
      <c r="B21" s="16" t="s">
        <v>38</v>
      </c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60"/>
      <c r="S21" s="46"/>
      <c r="T21" s="46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</row>
    <row r="22" spans="1:35" s="15" customFormat="1" x14ac:dyDescent="0.25">
      <c r="A22" s="13"/>
      <c r="B22" s="16" t="s">
        <v>39</v>
      </c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60"/>
      <c r="S22" s="46"/>
      <c r="T22" s="46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</row>
    <row r="23" spans="1:35" s="15" customFormat="1" x14ac:dyDescent="0.25">
      <c r="A23" s="13"/>
      <c r="B23" s="51" t="s">
        <v>40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63"/>
      <c r="T23" s="63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</row>
    <row r="24" spans="1:35" s="15" customFormat="1" x14ac:dyDescent="0.25">
      <c r="A24" s="13"/>
      <c r="B24" s="51" t="s">
        <v>41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63"/>
      <c r="T24" s="63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</row>
    <row r="25" spans="1:35" x14ac:dyDescent="0.25">
      <c r="A25" s="18" t="s">
        <v>42</v>
      </c>
      <c r="B25" s="51" t="s">
        <v>43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4"/>
      <c r="R25" s="63"/>
      <c r="S25" s="63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65"/>
      <c r="B26" s="66" t="s">
        <v>27</v>
      </c>
      <c r="C26" s="67"/>
      <c r="D26" s="61"/>
      <c r="E26" s="61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63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25">
      <c r="B27" s="10" t="s">
        <v>44</v>
      </c>
      <c r="C27" s="68" t="e">
        <f>C26/E26</f>
        <v>#DIV/0!</v>
      </c>
      <c r="D27" s="68" t="e">
        <f>D26/E26</f>
        <v>#DIV/0!</v>
      </c>
      <c r="E27" s="68" t="e">
        <f t="shared" ref="E27" si="0">E26/$T$26</f>
        <v>#DIV/0!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9" t="e">
        <f>R26/T26</f>
        <v>#DIV/0!</v>
      </c>
      <c r="S27" s="69" t="e">
        <f>S26/T26</f>
        <v>#DIV/0!</v>
      </c>
      <c r="T27" s="69" t="e">
        <f>T26/T26</f>
        <v>#DIV/0!</v>
      </c>
    </row>
    <row r="28" spans="1:35" x14ac:dyDescent="0.25">
      <c r="B28" s="70"/>
      <c r="C28" s="12"/>
      <c r="D28" s="12"/>
      <c r="E28" s="12"/>
      <c r="F28" s="12"/>
      <c r="G28" s="12"/>
      <c r="I28" s="71"/>
      <c r="J28" s="71"/>
    </row>
    <row r="29" spans="1:35" x14ac:dyDescent="0.25">
      <c r="B29" s="12"/>
      <c r="C29" s="12"/>
      <c r="D29" s="12"/>
      <c r="E29" s="12"/>
      <c r="F29" s="12"/>
      <c r="G29" s="12"/>
      <c r="I29" s="71"/>
      <c r="J29" s="72"/>
    </row>
    <row r="30" spans="1:35" x14ac:dyDescent="0.25">
      <c r="B30" s="11" t="s">
        <v>25</v>
      </c>
      <c r="C30" s="12"/>
      <c r="D30" s="12"/>
      <c r="E30" s="12"/>
      <c r="F30" s="12"/>
      <c r="G30" s="12"/>
    </row>
    <row r="31" spans="1:35" x14ac:dyDescent="0.25">
      <c r="B31" s="12"/>
      <c r="C31" s="12"/>
      <c r="D31" s="12"/>
      <c r="E31" s="12"/>
      <c r="F31" s="12"/>
      <c r="G31" s="12"/>
    </row>
    <row r="32" spans="1:35" x14ac:dyDescent="0.25">
      <c r="B32" s="28" t="s">
        <v>45</v>
      </c>
      <c r="C32" s="28"/>
      <c r="D32" s="73"/>
      <c r="E32" s="28"/>
      <c r="F32" s="28"/>
      <c r="G32" s="28"/>
      <c r="H32" s="28"/>
      <c r="I32" s="29"/>
      <c r="J32" s="29"/>
      <c r="K32" s="29"/>
      <c r="L32" s="30"/>
    </row>
    <row r="33" spans="2:12" x14ac:dyDescent="0.25">
      <c r="B33" s="31" t="s">
        <v>46</v>
      </c>
      <c r="C33" s="31"/>
      <c r="D33" s="32"/>
      <c r="E33" s="28"/>
      <c r="F33" s="28"/>
      <c r="G33" s="28"/>
      <c r="H33" s="28"/>
      <c r="I33" s="29"/>
      <c r="J33" s="29"/>
      <c r="K33" s="29"/>
      <c r="L33" s="30"/>
    </row>
    <row r="34" spans="2:12" x14ac:dyDescent="0.25">
      <c r="B34" s="31" t="s">
        <v>47</v>
      </c>
      <c r="C34" s="31"/>
      <c r="D34" s="73"/>
      <c r="E34" s="28"/>
      <c r="F34" s="28"/>
      <c r="G34" s="28"/>
      <c r="H34" s="28"/>
      <c r="I34" s="29"/>
      <c r="J34" s="29"/>
      <c r="K34" s="29"/>
      <c r="L34" s="30"/>
    </row>
    <row r="35" spans="2:12" x14ac:dyDescent="0.25">
      <c r="B35" s="28"/>
      <c r="C35" s="28"/>
      <c r="D35" s="73"/>
      <c r="E35" s="28"/>
      <c r="F35" s="28"/>
      <c r="G35" s="28"/>
      <c r="H35" s="28"/>
      <c r="I35" s="29"/>
      <c r="J35" s="29"/>
      <c r="K35" s="29"/>
      <c r="L35" s="30"/>
    </row>
    <row r="36" spans="2:12" x14ac:dyDescent="0.25">
      <c r="B36" s="28"/>
      <c r="C36" s="28"/>
      <c r="D36" s="74"/>
      <c r="E36" s="28"/>
      <c r="F36" s="28"/>
      <c r="G36" s="28"/>
      <c r="H36" s="28"/>
      <c r="I36" s="29"/>
      <c r="J36" s="29"/>
      <c r="K36" s="29"/>
      <c r="L36" s="30"/>
    </row>
    <row r="37" spans="2:12" x14ac:dyDescent="0.25">
      <c r="B37" s="75"/>
      <c r="C37" s="75"/>
      <c r="D37" s="76"/>
      <c r="E37" s="76"/>
      <c r="F37" s="77"/>
      <c r="G37" s="75"/>
      <c r="H37" s="75"/>
    </row>
    <row r="38" spans="2:12" x14ac:dyDescent="0.25">
      <c r="B38" s="12"/>
      <c r="C38" s="12"/>
      <c r="D38" s="12"/>
      <c r="E38" s="12"/>
      <c r="F38" s="12"/>
      <c r="G38" s="12"/>
    </row>
    <row r="39" spans="2:12" x14ac:dyDescent="0.25">
      <c r="B39" s="12"/>
      <c r="C39" s="12"/>
      <c r="D39" s="12"/>
      <c r="E39" s="12"/>
      <c r="F39" s="12"/>
      <c r="G39" s="12"/>
    </row>
  </sheetData>
  <mergeCells count="14">
    <mergeCell ref="U7:W7"/>
    <mergeCell ref="X7:Z7"/>
    <mergeCell ref="AA7:AC7"/>
    <mergeCell ref="AD7:AF7"/>
    <mergeCell ref="AG7:AI7"/>
    <mergeCell ref="R5:T5"/>
    <mergeCell ref="B4:R4"/>
    <mergeCell ref="S4:T4"/>
    <mergeCell ref="C7:E7"/>
    <mergeCell ref="F7:H7"/>
    <mergeCell ref="I7:K7"/>
    <mergeCell ref="L7:N7"/>
    <mergeCell ref="O7:Q7"/>
    <mergeCell ref="R7:T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6"/>
  <sheetViews>
    <sheetView topLeftCell="A10" workbookViewId="0">
      <selection activeCell="B7" sqref="B7"/>
    </sheetView>
  </sheetViews>
  <sheetFormatPr baseColWidth="10" defaultRowHeight="12.75" x14ac:dyDescent="0.2"/>
  <cols>
    <col min="1" max="1" width="45.85546875" style="84" customWidth="1"/>
    <col min="2" max="2" width="15" style="84" bestFit="1" customWidth="1"/>
    <col min="3" max="3" width="11.28515625" style="103" customWidth="1"/>
    <col min="4" max="4" width="13.85546875" style="103" customWidth="1"/>
    <col min="5" max="5" width="14.5703125" style="103" bestFit="1" customWidth="1"/>
    <col min="6" max="6" width="13.7109375" style="103" bestFit="1" customWidth="1"/>
    <col min="7" max="7" width="14.28515625" style="103" bestFit="1" customWidth="1"/>
    <col min="8" max="8" width="16.85546875" style="103" customWidth="1"/>
    <col min="9" max="9" width="15.5703125" style="84" customWidth="1"/>
    <col min="10" max="10" width="15" style="84" customWidth="1"/>
    <col min="11" max="11" width="14.28515625" style="84" customWidth="1"/>
    <col min="12" max="12" width="13.5703125" style="84" customWidth="1"/>
    <col min="13" max="13" width="13.140625" style="84" customWidth="1"/>
    <col min="14" max="249" width="11.42578125" style="84"/>
    <col min="250" max="250" width="35.85546875" style="84" customWidth="1"/>
    <col min="251" max="251" width="15" style="84" bestFit="1" customWidth="1"/>
    <col min="252" max="252" width="1.140625" style="84" customWidth="1"/>
    <col min="253" max="253" width="9.140625" style="84" customWidth="1"/>
    <col min="254" max="254" width="1.28515625" style="84" customWidth="1"/>
    <col min="255" max="255" width="14" style="84" customWidth="1"/>
    <col min="256" max="256" width="14.5703125" style="84" bestFit="1" customWidth="1"/>
    <col min="257" max="257" width="13.7109375" style="84" bestFit="1" customWidth="1"/>
    <col min="258" max="258" width="14.28515625" style="84" bestFit="1" customWidth="1"/>
    <col min="259" max="259" width="14.5703125" style="84" bestFit="1" customWidth="1"/>
    <col min="260" max="505" width="11.42578125" style="84"/>
    <col min="506" max="506" width="35.85546875" style="84" customWidth="1"/>
    <col min="507" max="507" width="15" style="84" bestFit="1" customWidth="1"/>
    <col min="508" max="508" width="1.140625" style="84" customWidth="1"/>
    <col min="509" max="509" width="9.140625" style="84" customWidth="1"/>
    <col min="510" max="510" width="1.28515625" style="84" customWidth="1"/>
    <col min="511" max="511" width="14" style="84" customWidth="1"/>
    <col min="512" max="512" width="14.5703125" style="84" bestFit="1" customWidth="1"/>
    <col min="513" max="513" width="13.7109375" style="84" bestFit="1" customWidth="1"/>
    <col min="514" max="514" width="14.28515625" style="84" bestFit="1" customWidth="1"/>
    <col min="515" max="515" width="14.5703125" style="84" bestFit="1" customWidth="1"/>
    <col min="516" max="761" width="11.42578125" style="84"/>
    <col min="762" max="762" width="35.85546875" style="84" customWidth="1"/>
    <col min="763" max="763" width="15" style="84" bestFit="1" customWidth="1"/>
    <col min="764" max="764" width="1.140625" style="84" customWidth="1"/>
    <col min="765" max="765" width="9.140625" style="84" customWidth="1"/>
    <col min="766" max="766" width="1.28515625" style="84" customWidth="1"/>
    <col min="767" max="767" width="14" style="84" customWidth="1"/>
    <col min="768" max="768" width="14.5703125" style="84" bestFit="1" customWidth="1"/>
    <col min="769" max="769" width="13.7109375" style="84" bestFit="1" customWidth="1"/>
    <col min="770" max="770" width="14.28515625" style="84" bestFit="1" customWidth="1"/>
    <col min="771" max="771" width="14.5703125" style="84" bestFit="1" customWidth="1"/>
    <col min="772" max="1017" width="11.42578125" style="84"/>
    <col min="1018" max="1018" width="35.85546875" style="84" customWidth="1"/>
    <col min="1019" max="1019" width="15" style="84" bestFit="1" customWidth="1"/>
    <col min="1020" max="1020" width="1.140625" style="84" customWidth="1"/>
    <col min="1021" max="1021" width="9.140625" style="84" customWidth="1"/>
    <col min="1022" max="1022" width="1.28515625" style="84" customWidth="1"/>
    <col min="1023" max="1023" width="14" style="84" customWidth="1"/>
    <col min="1024" max="1024" width="14.5703125" style="84" bestFit="1" customWidth="1"/>
    <col min="1025" max="1025" width="13.7109375" style="84" bestFit="1" customWidth="1"/>
    <col min="1026" max="1026" width="14.28515625" style="84" bestFit="1" customWidth="1"/>
    <col min="1027" max="1027" width="14.5703125" style="84" bestFit="1" customWidth="1"/>
    <col min="1028" max="1273" width="11.42578125" style="84"/>
    <col min="1274" max="1274" width="35.85546875" style="84" customWidth="1"/>
    <col min="1275" max="1275" width="15" style="84" bestFit="1" customWidth="1"/>
    <col min="1276" max="1276" width="1.140625" style="84" customWidth="1"/>
    <col min="1277" max="1277" width="9.140625" style="84" customWidth="1"/>
    <col min="1278" max="1278" width="1.28515625" style="84" customWidth="1"/>
    <col min="1279" max="1279" width="14" style="84" customWidth="1"/>
    <col min="1280" max="1280" width="14.5703125" style="84" bestFit="1" customWidth="1"/>
    <col min="1281" max="1281" width="13.7109375" style="84" bestFit="1" customWidth="1"/>
    <col min="1282" max="1282" width="14.28515625" style="84" bestFit="1" customWidth="1"/>
    <col min="1283" max="1283" width="14.5703125" style="84" bestFit="1" customWidth="1"/>
    <col min="1284" max="1529" width="11.42578125" style="84"/>
    <col min="1530" max="1530" width="35.85546875" style="84" customWidth="1"/>
    <col min="1531" max="1531" width="15" style="84" bestFit="1" customWidth="1"/>
    <col min="1532" max="1532" width="1.140625" style="84" customWidth="1"/>
    <col min="1533" max="1533" width="9.140625" style="84" customWidth="1"/>
    <col min="1534" max="1534" width="1.28515625" style="84" customWidth="1"/>
    <col min="1535" max="1535" width="14" style="84" customWidth="1"/>
    <col min="1536" max="1536" width="14.5703125" style="84" bestFit="1" customWidth="1"/>
    <col min="1537" max="1537" width="13.7109375" style="84" bestFit="1" customWidth="1"/>
    <col min="1538" max="1538" width="14.28515625" style="84" bestFit="1" customWidth="1"/>
    <col min="1539" max="1539" width="14.5703125" style="84" bestFit="1" customWidth="1"/>
    <col min="1540" max="1785" width="11.42578125" style="84"/>
    <col min="1786" max="1786" width="35.85546875" style="84" customWidth="1"/>
    <col min="1787" max="1787" width="15" style="84" bestFit="1" customWidth="1"/>
    <col min="1788" max="1788" width="1.140625" style="84" customWidth="1"/>
    <col min="1789" max="1789" width="9.140625" style="84" customWidth="1"/>
    <col min="1790" max="1790" width="1.28515625" style="84" customWidth="1"/>
    <col min="1791" max="1791" width="14" style="84" customWidth="1"/>
    <col min="1792" max="1792" width="14.5703125" style="84" bestFit="1" customWidth="1"/>
    <col min="1793" max="1793" width="13.7109375" style="84" bestFit="1" customWidth="1"/>
    <col min="1794" max="1794" width="14.28515625" style="84" bestFit="1" customWidth="1"/>
    <col min="1795" max="1795" width="14.5703125" style="84" bestFit="1" customWidth="1"/>
    <col min="1796" max="2041" width="11.42578125" style="84"/>
    <col min="2042" max="2042" width="35.85546875" style="84" customWidth="1"/>
    <col min="2043" max="2043" width="15" style="84" bestFit="1" customWidth="1"/>
    <col min="2044" max="2044" width="1.140625" style="84" customWidth="1"/>
    <col min="2045" max="2045" width="9.140625" style="84" customWidth="1"/>
    <col min="2046" max="2046" width="1.28515625" style="84" customWidth="1"/>
    <col min="2047" max="2047" width="14" style="84" customWidth="1"/>
    <col min="2048" max="2048" width="14.5703125" style="84" bestFit="1" customWidth="1"/>
    <col min="2049" max="2049" width="13.7109375" style="84" bestFit="1" customWidth="1"/>
    <col min="2050" max="2050" width="14.28515625" style="84" bestFit="1" customWidth="1"/>
    <col min="2051" max="2051" width="14.5703125" style="84" bestFit="1" customWidth="1"/>
    <col min="2052" max="2297" width="11.42578125" style="84"/>
    <col min="2298" max="2298" width="35.85546875" style="84" customWidth="1"/>
    <col min="2299" max="2299" width="15" style="84" bestFit="1" customWidth="1"/>
    <col min="2300" max="2300" width="1.140625" style="84" customWidth="1"/>
    <col min="2301" max="2301" width="9.140625" style="84" customWidth="1"/>
    <col min="2302" max="2302" width="1.28515625" style="84" customWidth="1"/>
    <col min="2303" max="2303" width="14" style="84" customWidth="1"/>
    <col min="2304" max="2304" width="14.5703125" style="84" bestFit="1" customWidth="1"/>
    <col min="2305" max="2305" width="13.7109375" style="84" bestFit="1" customWidth="1"/>
    <col min="2306" max="2306" width="14.28515625" style="84" bestFit="1" customWidth="1"/>
    <col min="2307" max="2307" width="14.5703125" style="84" bestFit="1" customWidth="1"/>
    <col min="2308" max="2553" width="11.42578125" style="84"/>
    <col min="2554" max="2554" width="35.85546875" style="84" customWidth="1"/>
    <col min="2555" max="2555" width="15" style="84" bestFit="1" customWidth="1"/>
    <col min="2556" max="2556" width="1.140625" style="84" customWidth="1"/>
    <col min="2557" max="2557" width="9.140625" style="84" customWidth="1"/>
    <col min="2558" max="2558" width="1.28515625" style="84" customWidth="1"/>
    <col min="2559" max="2559" width="14" style="84" customWidth="1"/>
    <col min="2560" max="2560" width="14.5703125" style="84" bestFit="1" customWidth="1"/>
    <col min="2561" max="2561" width="13.7109375" style="84" bestFit="1" customWidth="1"/>
    <col min="2562" max="2562" width="14.28515625" style="84" bestFit="1" customWidth="1"/>
    <col min="2563" max="2563" width="14.5703125" style="84" bestFit="1" customWidth="1"/>
    <col min="2564" max="2809" width="11.42578125" style="84"/>
    <col min="2810" max="2810" width="35.85546875" style="84" customWidth="1"/>
    <col min="2811" max="2811" width="15" style="84" bestFit="1" customWidth="1"/>
    <col min="2812" max="2812" width="1.140625" style="84" customWidth="1"/>
    <col min="2813" max="2813" width="9.140625" style="84" customWidth="1"/>
    <col min="2814" max="2814" width="1.28515625" style="84" customWidth="1"/>
    <col min="2815" max="2815" width="14" style="84" customWidth="1"/>
    <col min="2816" max="2816" width="14.5703125" style="84" bestFit="1" customWidth="1"/>
    <col min="2817" max="2817" width="13.7109375" style="84" bestFit="1" customWidth="1"/>
    <col min="2818" max="2818" width="14.28515625" style="84" bestFit="1" customWidth="1"/>
    <col min="2819" max="2819" width="14.5703125" style="84" bestFit="1" customWidth="1"/>
    <col min="2820" max="3065" width="11.42578125" style="84"/>
    <col min="3066" max="3066" width="35.85546875" style="84" customWidth="1"/>
    <col min="3067" max="3067" width="15" style="84" bestFit="1" customWidth="1"/>
    <col min="3068" max="3068" width="1.140625" style="84" customWidth="1"/>
    <col min="3069" max="3069" width="9.140625" style="84" customWidth="1"/>
    <col min="3070" max="3070" width="1.28515625" style="84" customWidth="1"/>
    <col min="3071" max="3071" width="14" style="84" customWidth="1"/>
    <col min="3072" max="3072" width="14.5703125" style="84" bestFit="1" customWidth="1"/>
    <col min="3073" max="3073" width="13.7109375" style="84" bestFit="1" customWidth="1"/>
    <col min="3074" max="3074" width="14.28515625" style="84" bestFit="1" customWidth="1"/>
    <col min="3075" max="3075" width="14.5703125" style="84" bestFit="1" customWidth="1"/>
    <col min="3076" max="3321" width="11.42578125" style="84"/>
    <col min="3322" max="3322" width="35.85546875" style="84" customWidth="1"/>
    <col min="3323" max="3323" width="15" style="84" bestFit="1" customWidth="1"/>
    <col min="3324" max="3324" width="1.140625" style="84" customWidth="1"/>
    <col min="3325" max="3325" width="9.140625" style="84" customWidth="1"/>
    <col min="3326" max="3326" width="1.28515625" style="84" customWidth="1"/>
    <col min="3327" max="3327" width="14" style="84" customWidth="1"/>
    <col min="3328" max="3328" width="14.5703125" style="84" bestFit="1" customWidth="1"/>
    <col min="3329" max="3329" width="13.7109375" style="84" bestFit="1" customWidth="1"/>
    <col min="3330" max="3330" width="14.28515625" style="84" bestFit="1" customWidth="1"/>
    <col min="3331" max="3331" width="14.5703125" style="84" bestFit="1" customWidth="1"/>
    <col min="3332" max="3577" width="11.42578125" style="84"/>
    <col min="3578" max="3578" width="35.85546875" style="84" customWidth="1"/>
    <col min="3579" max="3579" width="15" style="84" bestFit="1" customWidth="1"/>
    <col min="3580" max="3580" width="1.140625" style="84" customWidth="1"/>
    <col min="3581" max="3581" width="9.140625" style="84" customWidth="1"/>
    <col min="3582" max="3582" width="1.28515625" style="84" customWidth="1"/>
    <col min="3583" max="3583" width="14" style="84" customWidth="1"/>
    <col min="3584" max="3584" width="14.5703125" style="84" bestFit="1" customWidth="1"/>
    <col min="3585" max="3585" width="13.7109375" style="84" bestFit="1" customWidth="1"/>
    <col min="3586" max="3586" width="14.28515625" style="84" bestFit="1" customWidth="1"/>
    <col min="3587" max="3587" width="14.5703125" style="84" bestFit="1" customWidth="1"/>
    <col min="3588" max="3833" width="11.42578125" style="84"/>
    <col min="3834" max="3834" width="35.85546875" style="84" customWidth="1"/>
    <col min="3835" max="3835" width="15" style="84" bestFit="1" customWidth="1"/>
    <col min="3836" max="3836" width="1.140625" style="84" customWidth="1"/>
    <col min="3837" max="3837" width="9.140625" style="84" customWidth="1"/>
    <col min="3838" max="3838" width="1.28515625" style="84" customWidth="1"/>
    <col min="3839" max="3839" width="14" style="84" customWidth="1"/>
    <col min="3840" max="3840" width="14.5703125" style="84" bestFit="1" customWidth="1"/>
    <col min="3841" max="3841" width="13.7109375" style="84" bestFit="1" customWidth="1"/>
    <col min="3842" max="3842" width="14.28515625" style="84" bestFit="1" customWidth="1"/>
    <col min="3843" max="3843" width="14.5703125" style="84" bestFit="1" customWidth="1"/>
    <col min="3844" max="4089" width="11.42578125" style="84"/>
    <col min="4090" max="4090" width="35.85546875" style="84" customWidth="1"/>
    <col min="4091" max="4091" width="15" style="84" bestFit="1" customWidth="1"/>
    <col min="4092" max="4092" width="1.140625" style="84" customWidth="1"/>
    <col min="4093" max="4093" width="9.140625" style="84" customWidth="1"/>
    <col min="4094" max="4094" width="1.28515625" style="84" customWidth="1"/>
    <col min="4095" max="4095" width="14" style="84" customWidth="1"/>
    <col min="4096" max="4096" width="14.5703125" style="84" bestFit="1" customWidth="1"/>
    <col min="4097" max="4097" width="13.7109375" style="84" bestFit="1" customWidth="1"/>
    <col min="4098" max="4098" width="14.28515625" style="84" bestFit="1" customWidth="1"/>
    <col min="4099" max="4099" width="14.5703125" style="84" bestFit="1" customWidth="1"/>
    <col min="4100" max="4345" width="11.42578125" style="84"/>
    <col min="4346" max="4346" width="35.85546875" style="84" customWidth="1"/>
    <col min="4347" max="4347" width="15" style="84" bestFit="1" customWidth="1"/>
    <col min="4348" max="4348" width="1.140625" style="84" customWidth="1"/>
    <col min="4349" max="4349" width="9.140625" style="84" customWidth="1"/>
    <col min="4350" max="4350" width="1.28515625" style="84" customWidth="1"/>
    <col min="4351" max="4351" width="14" style="84" customWidth="1"/>
    <col min="4352" max="4352" width="14.5703125" style="84" bestFit="1" customWidth="1"/>
    <col min="4353" max="4353" width="13.7109375" style="84" bestFit="1" customWidth="1"/>
    <col min="4354" max="4354" width="14.28515625" style="84" bestFit="1" customWidth="1"/>
    <col min="4355" max="4355" width="14.5703125" style="84" bestFit="1" customWidth="1"/>
    <col min="4356" max="4601" width="11.42578125" style="84"/>
    <col min="4602" max="4602" width="35.85546875" style="84" customWidth="1"/>
    <col min="4603" max="4603" width="15" style="84" bestFit="1" customWidth="1"/>
    <col min="4604" max="4604" width="1.140625" style="84" customWidth="1"/>
    <col min="4605" max="4605" width="9.140625" style="84" customWidth="1"/>
    <col min="4606" max="4606" width="1.28515625" style="84" customWidth="1"/>
    <col min="4607" max="4607" width="14" style="84" customWidth="1"/>
    <col min="4608" max="4608" width="14.5703125" style="84" bestFit="1" customWidth="1"/>
    <col min="4609" max="4609" width="13.7109375" style="84" bestFit="1" customWidth="1"/>
    <col min="4610" max="4610" width="14.28515625" style="84" bestFit="1" customWidth="1"/>
    <col min="4611" max="4611" width="14.5703125" style="84" bestFit="1" customWidth="1"/>
    <col min="4612" max="4857" width="11.42578125" style="84"/>
    <col min="4858" max="4858" width="35.85546875" style="84" customWidth="1"/>
    <col min="4859" max="4859" width="15" style="84" bestFit="1" customWidth="1"/>
    <col min="4860" max="4860" width="1.140625" style="84" customWidth="1"/>
    <col min="4861" max="4861" width="9.140625" style="84" customWidth="1"/>
    <col min="4862" max="4862" width="1.28515625" style="84" customWidth="1"/>
    <col min="4863" max="4863" width="14" style="84" customWidth="1"/>
    <col min="4864" max="4864" width="14.5703125" style="84" bestFit="1" customWidth="1"/>
    <col min="4865" max="4865" width="13.7109375" style="84" bestFit="1" customWidth="1"/>
    <col min="4866" max="4866" width="14.28515625" style="84" bestFit="1" customWidth="1"/>
    <col min="4867" max="4867" width="14.5703125" style="84" bestFit="1" customWidth="1"/>
    <col min="4868" max="5113" width="11.42578125" style="84"/>
    <col min="5114" max="5114" width="35.85546875" style="84" customWidth="1"/>
    <col min="5115" max="5115" width="15" style="84" bestFit="1" customWidth="1"/>
    <col min="5116" max="5116" width="1.140625" style="84" customWidth="1"/>
    <col min="5117" max="5117" width="9.140625" style="84" customWidth="1"/>
    <col min="5118" max="5118" width="1.28515625" style="84" customWidth="1"/>
    <col min="5119" max="5119" width="14" style="84" customWidth="1"/>
    <col min="5120" max="5120" width="14.5703125" style="84" bestFit="1" customWidth="1"/>
    <col min="5121" max="5121" width="13.7109375" style="84" bestFit="1" customWidth="1"/>
    <col min="5122" max="5122" width="14.28515625" style="84" bestFit="1" customWidth="1"/>
    <col min="5123" max="5123" width="14.5703125" style="84" bestFit="1" customWidth="1"/>
    <col min="5124" max="5369" width="11.42578125" style="84"/>
    <col min="5370" max="5370" width="35.85546875" style="84" customWidth="1"/>
    <col min="5371" max="5371" width="15" style="84" bestFit="1" customWidth="1"/>
    <col min="5372" max="5372" width="1.140625" style="84" customWidth="1"/>
    <col min="5373" max="5373" width="9.140625" style="84" customWidth="1"/>
    <col min="5374" max="5374" width="1.28515625" style="84" customWidth="1"/>
    <col min="5375" max="5375" width="14" style="84" customWidth="1"/>
    <col min="5376" max="5376" width="14.5703125" style="84" bestFit="1" customWidth="1"/>
    <col min="5377" max="5377" width="13.7109375" style="84" bestFit="1" customWidth="1"/>
    <col min="5378" max="5378" width="14.28515625" style="84" bestFit="1" customWidth="1"/>
    <col min="5379" max="5379" width="14.5703125" style="84" bestFit="1" customWidth="1"/>
    <col min="5380" max="5625" width="11.42578125" style="84"/>
    <col min="5626" max="5626" width="35.85546875" style="84" customWidth="1"/>
    <col min="5627" max="5627" width="15" style="84" bestFit="1" customWidth="1"/>
    <col min="5628" max="5628" width="1.140625" style="84" customWidth="1"/>
    <col min="5629" max="5629" width="9.140625" style="84" customWidth="1"/>
    <col min="5630" max="5630" width="1.28515625" style="84" customWidth="1"/>
    <col min="5631" max="5631" width="14" style="84" customWidth="1"/>
    <col min="5632" max="5632" width="14.5703125" style="84" bestFit="1" customWidth="1"/>
    <col min="5633" max="5633" width="13.7109375" style="84" bestFit="1" customWidth="1"/>
    <col min="5634" max="5634" width="14.28515625" style="84" bestFit="1" customWidth="1"/>
    <col min="5635" max="5635" width="14.5703125" style="84" bestFit="1" customWidth="1"/>
    <col min="5636" max="5881" width="11.42578125" style="84"/>
    <col min="5882" max="5882" width="35.85546875" style="84" customWidth="1"/>
    <col min="5883" max="5883" width="15" style="84" bestFit="1" customWidth="1"/>
    <col min="5884" max="5884" width="1.140625" style="84" customWidth="1"/>
    <col min="5885" max="5885" width="9.140625" style="84" customWidth="1"/>
    <col min="5886" max="5886" width="1.28515625" style="84" customWidth="1"/>
    <col min="5887" max="5887" width="14" style="84" customWidth="1"/>
    <col min="5888" max="5888" width="14.5703125" style="84" bestFit="1" customWidth="1"/>
    <col min="5889" max="5889" width="13.7109375" style="84" bestFit="1" customWidth="1"/>
    <col min="5890" max="5890" width="14.28515625" style="84" bestFit="1" customWidth="1"/>
    <col min="5891" max="5891" width="14.5703125" style="84" bestFit="1" customWidth="1"/>
    <col min="5892" max="6137" width="11.42578125" style="84"/>
    <col min="6138" max="6138" width="35.85546875" style="84" customWidth="1"/>
    <col min="6139" max="6139" width="15" style="84" bestFit="1" customWidth="1"/>
    <col min="6140" max="6140" width="1.140625" style="84" customWidth="1"/>
    <col min="6141" max="6141" width="9.140625" style="84" customWidth="1"/>
    <col min="6142" max="6142" width="1.28515625" style="84" customWidth="1"/>
    <col min="6143" max="6143" width="14" style="84" customWidth="1"/>
    <col min="6144" max="6144" width="14.5703125" style="84" bestFit="1" customWidth="1"/>
    <col min="6145" max="6145" width="13.7109375" style="84" bestFit="1" customWidth="1"/>
    <col min="6146" max="6146" width="14.28515625" style="84" bestFit="1" customWidth="1"/>
    <col min="6147" max="6147" width="14.5703125" style="84" bestFit="1" customWidth="1"/>
    <col min="6148" max="6393" width="11.42578125" style="84"/>
    <col min="6394" max="6394" width="35.85546875" style="84" customWidth="1"/>
    <col min="6395" max="6395" width="15" style="84" bestFit="1" customWidth="1"/>
    <col min="6396" max="6396" width="1.140625" style="84" customWidth="1"/>
    <col min="6397" max="6397" width="9.140625" style="84" customWidth="1"/>
    <col min="6398" max="6398" width="1.28515625" style="84" customWidth="1"/>
    <col min="6399" max="6399" width="14" style="84" customWidth="1"/>
    <col min="6400" max="6400" width="14.5703125" style="84" bestFit="1" customWidth="1"/>
    <col min="6401" max="6401" width="13.7109375" style="84" bestFit="1" customWidth="1"/>
    <col min="6402" max="6402" width="14.28515625" style="84" bestFit="1" customWidth="1"/>
    <col min="6403" max="6403" width="14.5703125" style="84" bestFit="1" customWidth="1"/>
    <col min="6404" max="6649" width="11.42578125" style="84"/>
    <col min="6650" max="6650" width="35.85546875" style="84" customWidth="1"/>
    <col min="6651" max="6651" width="15" style="84" bestFit="1" customWidth="1"/>
    <col min="6652" max="6652" width="1.140625" style="84" customWidth="1"/>
    <col min="6653" max="6653" width="9.140625" style="84" customWidth="1"/>
    <col min="6654" max="6654" width="1.28515625" style="84" customWidth="1"/>
    <col min="6655" max="6655" width="14" style="84" customWidth="1"/>
    <col min="6656" max="6656" width="14.5703125" style="84" bestFit="1" customWidth="1"/>
    <col min="6657" max="6657" width="13.7109375" style="84" bestFit="1" customWidth="1"/>
    <col min="6658" max="6658" width="14.28515625" style="84" bestFit="1" customWidth="1"/>
    <col min="6659" max="6659" width="14.5703125" style="84" bestFit="1" customWidth="1"/>
    <col min="6660" max="6905" width="11.42578125" style="84"/>
    <col min="6906" max="6906" width="35.85546875" style="84" customWidth="1"/>
    <col min="6907" max="6907" width="15" style="84" bestFit="1" customWidth="1"/>
    <col min="6908" max="6908" width="1.140625" style="84" customWidth="1"/>
    <col min="6909" max="6909" width="9.140625" style="84" customWidth="1"/>
    <col min="6910" max="6910" width="1.28515625" style="84" customWidth="1"/>
    <col min="6911" max="6911" width="14" style="84" customWidth="1"/>
    <col min="6912" max="6912" width="14.5703125" style="84" bestFit="1" customWidth="1"/>
    <col min="6913" max="6913" width="13.7109375" style="84" bestFit="1" customWidth="1"/>
    <col min="6914" max="6914" width="14.28515625" style="84" bestFit="1" customWidth="1"/>
    <col min="6915" max="6915" width="14.5703125" style="84" bestFit="1" customWidth="1"/>
    <col min="6916" max="7161" width="11.42578125" style="84"/>
    <col min="7162" max="7162" width="35.85546875" style="84" customWidth="1"/>
    <col min="7163" max="7163" width="15" style="84" bestFit="1" customWidth="1"/>
    <col min="7164" max="7164" width="1.140625" style="84" customWidth="1"/>
    <col min="7165" max="7165" width="9.140625" style="84" customWidth="1"/>
    <col min="7166" max="7166" width="1.28515625" style="84" customWidth="1"/>
    <col min="7167" max="7167" width="14" style="84" customWidth="1"/>
    <col min="7168" max="7168" width="14.5703125" style="84" bestFit="1" customWidth="1"/>
    <col min="7169" max="7169" width="13.7109375" style="84" bestFit="1" customWidth="1"/>
    <col min="7170" max="7170" width="14.28515625" style="84" bestFit="1" customWidth="1"/>
    <col min="7171" max="7171" width="14.5703125" style="84" bestFit="1" customWidth="1"/>
    <col min="7172" max="7417" width="11.42578125" style="84"/>
    <col min="7418" max="7418" width="35.85546875" style="84" customWidth="1"/>
    <col min="7419" max="7419" width="15" style="84" bestFit="1" customWidth="1"/>
    <col min="7420" max="7420" width="1.140625" style="84" customWidth="1"/>
    <col min="7421" max="7421" width="9.140625" style="84" customWidth="1"/>
    <col min="7422" max="7422" width="1.28515625" style="84" customWidth="1"/>
    <col min="7423" max="7423" width="14" style="84" customWidth="1"/>
    <col min="7424" max="7424" width="14.5703125" style="84" bestFit="1" customWidth="1"/>
    <col min="7425" max="7425" width="13.7109375" style="84" bestFit="1" customWidth="1"/>
    <col min="7426" max="7426" width="14.28515625" style="84" bestFit="1" customWidth="1"/>
    <col min="7427" max="7427" width="14.5703125" style="84" bestFit="1" customWidth="1"/>
    <col min="7428" max="7673" width="11.42578125" style="84"/>
    <col min="7674" max="7674" width="35.85546875" style="84" customWidth="1"/>
    <col min="7675" max="7675" width="15" style="84" bestFit="1" customWidth="1"/>
    <col min="7676" max="7676" width="1.140625" style="84" customWidth="1"/>
    <col min="7677" max="7677" width="9.140625" style="84" customWidth="1"/>
    <col min="7678" max="7678" width="1.28515625" style="84" customWidth="1"/>
    <col min="7679" max="7679" width="14" style="84" customWidth="1"/>
    <col min="7680" max="7680" width="14.5703125" style="84" bestFit="1" customWidth="1"/>
    <col min="7681" max="7681" width="13.7109375" style="84" bestFit="1" customWidth="1"/>
    <col min="7682" max="7682" width="14.28515625" style="84" bestFit="1" customWidth="1"/>
    <col min="7683" max="7683" width="14.5703125" style="84" bestFit="1" customWidth="1"/>
    <col min="7684" max="7929" width="11.42578125" style="84"/>
    <col min="7930" max="7930" width="35.85546875" style="84" customWidth="1"/>
    <col min="7931" max="7931" width="15" style="84" bestFit="1" customWidth="1"/>
    <col min="7932" max="7932" width="1.140625" style="84" customWidth="1"/>
    <col min="7933" max="7933" width="9.140625" style="84" customWidth="1"/>
    <col min="7934" max="7934" width="1.28515625" style="84" customWidth="1"/>
    <col min="7935" max="7935" width="14" style="84" customWidth="1"/>
    <col min="7936" max="7936" width="14.5703125" style="84" bestFit="1" customWidth="1"/>
    <col min="7937" max="7937" width="13.7109375" style="84" bestFit="1" customWidth="1"/>
    <col min="7938" max="7938" width="14.28515625" style="84" bestFit="1" customWidth="1"/>
    <col min="7939" max="7939" width="14.5703125" style="84" bestFit="1" customWidth="1"/>
    <col min="7940" max="8185" width="11.42578125" style="84"/>
    <col min="8186" max="8186" width="35.85546875" style="84" customWidth="1"/>
    <col min="8187" max="8187" width="15" style="84" bestFit="1" customWidth="1"/>
    <col min="8188" max="8188" width="1.140625" style="84" customWidth="1"/>
    <col min="8189" max="8189" width="9.140625" style="84" customWidth="1"/>
    <col min="8190" max="8190" width="1.28515625" style="84" customWidth="1"/>
    <col min="8191" max="8191" width="14" style="84" customWidth="1"/>
    <col min="8192" max="8192" width="14.5703125" style="84" bestFit="1" customWidth="1"/>
    <col min="8193" max="8193" width="13.7109375" style="84" bestFit="1" customWidth="1"/>
    <col min="8194" max="8194" width="14.28515625" style="84" bestFit="1" customWidth="1"/>
    <col min="8195" max="8195" width="14.5703125" style="84" bestFit="1" customWidth="1"/>
    <col min="8196" max="8441" width="11.42578125" style="84"/>
    <col min="8442" max="8442" width="35.85546875" style="84" customWidth="1"/>
    <col min="8443" max="8443" width="15" style="84" bestFit="1" customWidth="1"/>
    <col min="8444" max="8444" width="1.140625" style="84" customWidth="1"/>
    <col min="8445" max="8445" width="9.140625" style="84" customWidth="1"/>
    <col min="8446" max="8446" width="1.28515625" style="84" customWidth="1"/>
    <col min="8447" max="8447" width="14" style="84" customWidth="1"/>
    <col min="8448" max="8448" width="14.5703125" style="84" bestFit="1" customWidth="1"/>
    <col min="8449" max="8449" width="13.7109375" style="84" bestFit="1" customWidth="1"/>
    <col min="8450" max="8450" width="14.28515625" style="84" bestFit="1" customWidth="1"/>
    <col min="8451" max="8451" width="14.5703125" style="84" bestFit="1" customWidth="1"/>
    <col min="8452" max="8697" width="11.42578125" style="84"/>
    <col min="8698" max="8698" width="35.85546875" style="84" customWidth="1"/>
    <col min="8699" max="8699" width="15" style="84" bestFit="1" customWidth="1"/>
    <col min="8700" max="8700" width="1.140625" style="84" customWidth="1"/>
    <col min="8701" max="8701" width="9.140625" style="84" customWidth="1"/>
    <col min="8702" max="8702" width="1.28515625" style="84" customWidth="1"/>
    <col min="8703" max="8703" width="14" style="84" customWidth="1"/>
    <col min="8704" max="8704" width="14.5703125" style="84" bestFit="1" customWidth="1"/>
    <col min="8705" max="8705" width="13.7109375" style="84" bestFit="1" customWidth="1"/>
    <col min="8706" max="8706" width="14.28515625" style="84" bestFit="1" customWidth="1"/>
    <col min="8707" max="8707" width="14.5703125" style="84" bestFit="1" customWidth="1"/>
    <col min="8708" max="8953" width="11.42578125" style="84"/>
    <col min="8954" max="8954" width="35.85546875" style="84" customWidth="1"/>
    <col min="8955" max="8955" width="15" style="84" bestFit="1" customWidth="1"/>
    <col min="8956" max="8956" width="1.140625" style="84" customWidth="1"/>
    <col min="8957" max="8957" width="9.140625" style="84" customWidth="1"/>
    <col min="8958" max="8958" width="1.28515625" style="84" customWidth="1"/>
    <col min="8959" max="8959" width="14" style="84" customWidth="1"/>
    <col min="8960" max="8960" width="14.5703125" style="84" bestFit="1" customWidth="1"/>
    <col min="8961" max="8961" width="13.7109375" style="84" bestFit="1" customWidth="1"/>
    <col min="8962" max="8962" width="14.28515625" style="84" bestFit="1" customWidth="1"/>
    <col min="8963" max="8963" width="14.5703125" style="84" bestFit="1" customWidth="1"/>
    <col min="8964" max="9209" width="11.42578125" style="84"/>
    <col min="9210" max="9210" width="35.85546875" style="84" customWidth="1"/>
    <col min="9211" max="9211" width="15" style="84" bestFit="1" customWidth="1"/>
    <col min="9212" max="9212" width="1.140625" style="84" customWidth="1"/>
    <col min="9213" max="9213" width="9.140625" style="84" customWidth="1"/>
    <col min="9214" max="9214" width="1.28515625" style="84" customWidth="1"/>
    <col min="9215" max="9215" width="14" style="84" customWidth="1"/>
    <col min="9216" max="9216" width="14.5703125" style="84" bestFit="1" customWidth="1"/>
    <col min="9217" max="9217" width="13.7109375" style="84" bestFit="1" customWidth="1"/>
    <col min="9218" max="9218" width="14.28515625" style="84" bestFit="1" customWidth="1"/>
    <col min="9219" max="9219" width="14.5703125" style="84" bestFit="1" customWidth="1"/>
    <col min="9220" max="9465" width="11.42578125" style="84"/>
    <col min="9466" max="9466" width="35.85546875" style="84" customWidth="1"/>
    <col min="9467" max="9467" width="15" style="84" bestFit="1" customWidth="1"/>
    <col min="9468" max="9468" width="1.140625" style="84" customWidth="1"/>
    <col min="9469" max="9469" width="9.140625" style="84" customWidth="1"/>
    <col min="9470" max="9470" width="1.28515625" style="84" customWidth="1"/>
    <col min="9471" max="9471" width="14" style="84" customWidth="1"/>
    <col min="9472" max="9472" width="14.5703125" style="84" bestFit="1" customWidth="1"/>
    <col min="9473" max="9473" width="13.7109375" style="84" bestFit="1" customWidth="1"/>
    <col min="9474" max="9474" width="14.28515625" style="84" bestFit="1" customWidth="1"/>
    <col min="9475" max="9475" width="14.5703125" style="84" bestFit="1" customWidth="1"/>
    <col min="9476" max="9721" width="11.42578125" style="84"/>
    <col min="9722" max="9722" width="35.85546875" style="84" customWidth="1"/>
    <col min="9723" max="9723" width="15" style="84" bestFit="1" customWidth="1"/>
    <col min="9724" max="9724" width="1.140625" style="84" customWidth="1"/>
    <col min="9725" max="9725" width="9.140625" style="84" customWidth="1"/>
    <col min="9726" max="9726" width="1.28515625" style="84" customWidth="1"/>
    <col min="9727" max="9727" width="14" style="84" customWidth="1"/>
    <col min="9728" max="9728" width="14.5703125" style="84" bestFit="1" customWidth="1"/>
    <col min="9729" max="9729" width="13.7109375" style="84" bestFit="1" customWidth="1"/>
    <col min="9730" max="9730" width="14.28515625" style="84" bestFit="1" customWidth="1"/>
    <col min="9731" max="9731" width="14.5703125" style="84" bestFit="1" customWidth="1"/>
    <col min="9732" max="9977" width="11.42578125" style="84"/>
    <col min="9978" max="9978" width="35.85546875" style="84" customWidth="1"/>
    <col min="9979" max="9979" width="15" style="84" bestFit="1" customWidth="1"/>
    <col min="9980" max="9980" width="1.140625" style="84" customWidth="1"/>
    <col min="9981" max="9981" width="9.140625" style="84" customWidth="1"/>
    <col min="9982" max="9982" width="1.28515625" style="84" customWidth="1"/>
    <col min="9983" max="9983" width="14" style="84" customWidth="1"/>
    <col min="9984" max="9984" width="14.5703125" style="84" bestFit="1" customWidth="1"/>
    <col min="9985" max="9985" width="13.7109375" style="84" bestFit="1" customWidth="1"/>
    <col min="9986" max="9986" width="14.28515625" style="84" bestFit="1" customWidth="1"/>
    <col min="9987" max="9987" width="14.5703125" style="84" bestFit="1" customWidth="1"/>
    <col min="9988" max="10233" width="11.42578125" style="84"/>
    <col min="10234" max="10234" width="35.85546875" style="84" customWidth="1"/>
    <col min="10235" max="10235" width="15" style="84" bestFit="1" customWidth="1"/>
    <col min="10236" max="10236" width="1.140625" style="84" customWidth="1"/>
    <col min="10237" max="10237" width="9.140625" style="84" customWidth="1"/>
    <col min="10238" max="10238" width="1.28515625" style="84" customWidth="1"/>
    <col min="10239" max="10239" width="14" style="84" customWidth="1"/>
    <col min="10240" max="10240" width="14.5703125" style="84" bestFit="1" customWidth="1"/>
    <col min="10241" max="10241" width="13.7109375" style="84" bestFit="1" customWidth="1"/>
    <col min="10242" max="10242" width="14.28515625" style="84" bestFit="1" customWidth="1"/>
    <col min="10243" max="10243" width="14.5703125" style="84" bestFit="1" customWidth="1"/>
    <col min="10244" max="10489" width="11.42578125" style="84"/>
    <col min="10490" max="10490" width="35.85546875" style="84" customWidth="1"/>
    <col min="10491" max="10491" width="15" style="84" bestFit="1" customWidth="1"/>
    <col min="10492" max="10492" width="1.140625" style="84" customWidth="1"/>
    <col min="10493" max="10493" width="9.140625" style="84" customWidth="1"/>
    <col min="10494" max="10494" width="1.28515625" style="84" customWidth="1"/>
    <col min="10495" max="10495" width="14" style="84" customWidth="1"/>
    <col min="10496" max="10496" width="14.5703125" style="84" bestFit="1" customWidth="1"/>
    <col min="10497" max="10497" width="13.7109375" style="84" bestFit="1" customWidth="1"/>
    <col min="10498" max="10498" width="14.28515625" style="84" bestFit="1" customWidth="1"/>
    <col min="10499" max="10499" width="14.5703125" style="84" bestFit="1" customWidth="1"/>
    <col min="10500" max="10745" width="11.42578125" style="84"/>
    <col min="10746" max="10746" width="35.85546875" style="84" customWidth="1"/>
    <col min="10747" max="10747" width="15" style="84" bestFit="1" customWidth="1"/>
    <col min="10748" max="10748" width="1.140625" style="84" customWidth="1"/>
    <col min="10749" max="10749" width="9.140625" style="84" customWidth="1"/>
    <col min="10750" max="10750" width="1.28515625" style="84" customWidth="1"/>
    <col min="10751" max="10751" width="14" style="84" customWidth="1"/>
    <col min="10752" max="10752" width="14.5703125" style="84" bestFit="1" customWidth="1"/>
    <col min="10753" max="10753" width="13.7109375" style="84" bestFit="1" customWidth="1"/>
    <col min="10754" max="10754" width="14.28515625" style="84" bestFit="1" customWidth="1"/>
    <col min="10755" max="10755" width="14.5703125" style="84" bestFit="1" customWidth="1"/>
    <col min="10756" max="11001" width="11.42578125" style="84"/>
    <col min="11002" max="11002" width="35.85546875" style="84" customWidth="1"/>
    <col min="11003" max="11003" width="15" style="84" bestFit="1" customWidth="1"/>
    <col min="11004" max="11004" width="1.140625" style="84" customWidth="1"/>
    <col min="11005" max="11005" width="9.140625" style="84" customWidth="1"/>
    <col min="11006" max="11006" width="1.28515625" style="84" customWidth="1"/>
    <col min="11007" max="11007" width="14" style="84" customWidth="1"/>
    <col min="11008" max="11008" width="14.5703125" style="84" bestFit="1" customWidth="1"/>
    <col min="11009" max="11009" width="13.7109375" style="84" bestFit="1" customWidth="1"/>
    <col min="11010" max="11010" width="14.28515625" style="84" bestFit="1" customWidth="1"/>
    <col min="11011" max="11011" width="14.5703125" style="84" bestFit="1" customWidth="1"/>
    <col min="11012" max="11257" width="11.42578125" style="84"/>
    <col min="11258" max="11258" width="35.85546875" style="84" customWidth="1"/>
    <col min="11259" max="11259" width="15" style="84" bestFit="1" customWidth="1"/>
    <col min="11260" max="11260" width="1.140625" style="84" customWidth="1"/>
    <col min="11261" max="11261" width="9.140625" style="84" customWidth="1"/>
    <col min="11262" max="11262" width="1.28515625" style="84" customWidth="1"/>
    <col min="11263" max="11263" width="14" style="84" customWidth="1"/>
    <col min="11264" max="11264" width="14.5703125" style="84" bestFit="1" customWidth="1"/>
    <col min="11265" max="11265" width="13.7109375" style="84" bestFit="1" customWidth="1"/>
    <col min="11266" max="11266" width="14.28515625" style="84" bestFit="1" customWidth="1"/>
    <col min="11267" max="11267" width="14.5703125" style="84" bestFit="1" customWidth="1"/>
    <col min="11268" max="11513" width="11.42578125" style="84"/>
    <col min="11514" max="11514" width="35.85546875" style="84" customWidth="1"/>
    <col min="11515" max="11515" width="15" style="84" bestFit="1" customWidth="1"/>
    <col min="11516" max="11516" width="1.140625" style="84" customWidth="1"/>
    <col min="11517" max="11517" width="9.140625" style="84" customWidth="1"/>
    <col min="11518" max="11518" width="1.28515625" style="84" customWidth="1"/>
    <col min="11519" max="11519" width="14" style="84" customWidth="1"/>
    <col min="11520" max="11520" width="14.5703125" style="84" bestFit="1" customWidth="1"/>
    <col min="11521" max="11521" width="13.7109375" style="84" bestFit="1" customWidth="1"/>
    <col min="11522" max="11522" width="14.28515625" style="84" bestFit="1" customWidth="1"/>
    <col min="11523" max="11523" width="14.5703125" style="84" bestFit="1" customWidth="1"/>
    <col min="11524" max="11769" width="11.42578125" style="84"/>
    <col min="11770" max="11770" width="35.85546875" style="84" customWidth="1"/>
    <col min="11771" max="11771" width="15" style="84" bestFit="1" customWidth="1"/>
    <col min="11772" max="11772" width="1.140625" style="84" customWidth="1"/>
    <col min="11773" max="11773" width="9.140625" style="84" customWidth="1"/>
    <col min="11774" max="11774" width="1.28515625" style="84" customWidth="1"/>
    <col min="11775" max="11775" width="14" style="84" customWidth="1"/>
    <col min="11776" max="11776" width="14.5703125" style="84" bestFit="1" customWidth="1"/>
    <col min="11777" max="11777" width="13.7109375" style="84" bestFit="1" customWidth="1"/>
    <col min="11778" max="11778" width="14.28515625" style="84" bestFit="1" customWidth="1"/>
    <col min="11779" max="11779" width="14.5703125" style="84" bestFit="1" customWidth="1"/>
    <col min="11780" max="12025" width="11.42578125" style="84"/>
    <col min="12026" max="12026" width="35.85546875" style="84" customWidth="1"/>
    <col min="12027" max="12027" width="15" style="84" bestFit="1" customWidth="1"/>
    <col min="12028" max="12028" width="1.140625" style="84" customWidth="1"/>
    <col min="12029" max="12029" width="9.140625" style="84" customWidth="1"/>
    <col min="12030" max="12030" width="1.28515625" style="84" customWidth="1"/>
    <col min="12031" max="12031" width="14" style="84" customWidth="1"/>
    <col min="12032" max="12032" width="14.5703125" style="84" bestFit="1" customWidth="1"/>
    <col min="12033" max="12033" width="13.7109375" style="84" bestFit="1" customWidth="1"/>
    <col min="12034" max="12034" width="14.28515625" style="84" bestFit="1" customWidth="1"/>
    <col min="12035" max="12035" width="14.5703125" style="84" bestFit="1" customWidth="1"/>
    <col min="12036" max="12281" width="11.42578125" style="84"/>
    <col min="12282" max="12282" width="35.85546875" style="84" customWidth="1"/>
    <col min="12283" max="12283" width="15" style="84" bestFit="1" customWidth="1"/>
    <col min="12284" max="12284" width="1.140625" style="84" customWidth="1"/>
    <col min="12285" max="12285" width="9.140625" style="84" customWidth="1"/>
    <col min="12286" max="12286" width="1.28515625" style="84" customWidth="1"/>
    <col min="12287" max="12287" width="14" style="84" customWidth="1"/>
    <col min="12288" max="12288" width="14.5703125" style="84" bestFit="1" customWidth="1"/>
    <col min="12289" max="12289" width="13.7109375" style="84" bestFit="1" customWidth="1"/>
    <col min="12290" max="12290" width="14.28515625" style="84" bestFit="1" customWidth="1"/>
    <col min="12291" max="12291" width="14.5703125" style="84" bestFit="1" customWidth="1"/>
    <col min="12292" max="12537" width="11.42578125" style="84"/>
    <col min="12538" max="12538" width="35.85546875" style="84" customWidth="1"/>
    <col min="12539" max="12539" width="15" style="84" bestFit="1" customWidth="1"/>
    <col min="12540" max="12540" width="1.140625" style="84" customWidth="1"/>
    <col min="12541" max="12541" width="9.140625" style="84" customWidth="1"/>
    <col min="12542" max="12542" width="1.28515625" style="84" customWidth="1"/>
    <col min="12543" max="12543" width="14" style="84" customWidth="1"/>
    <col min="12544" max="12544" width="14.5703125" style="84" bestFit="1" customWidth="1"/>
    <col min="12545" max="12545" width="13.7109375" style="84" bestFit="1" customWidth="1"/>
    <col min="12546" max="12546" width="14.28515625" style="84" bestFit="1" customWidth="1"/>
    <col min="12547" max="12547" width="14.5703125" style="84" bestFit="1" customWidth="1"/>
    <col min="12548" max="12793" width="11.42578125" style="84"/>
    <col min="12794" max="12794" width="35.85546875" style="84" customWidth="1"/>
    <col min="12795" max="12795" width="15" style="84" bestFit="1" customWidth="1"/>
    <col min="12796" max="12796" width="1.140625" style="84" customWidth="1"/>
    <col min="12797" max="12797" width="9.140625" style="84" customWidth="1"/>
    <col min="12798" max="12798" width="1.28515625" style="84" customWidth="1"/>
    <col min="12799" max="12799" width="14" style="84" customWidth="1"/>
    <col min="12800" max="12800" width="14.5703125" style="84" bestFit="1" customWidth="1"/>
    <col min="12801" max="12801" width="13.7109375" style="84" bestFit="1" customWidth="1"/>
    <col min="12802" max="12802" width="14.28515625" style="84" bestFit="1" customWidth="1"/>
    <col min="12803" max="12803" width="14.5703125" style="84" bestFit="1" customWidth="1"/>
    <col min="12804" max="13049" width="11.42578125" style="84"/>
    <col min="13050" max="13050" width="35.85546875" style="84" customWidth="1"/>
    <col min="13051" max="13051" width="15" style="84" bestFit="1" customWidth="1"/>
    <col min="13052" max="13052" width="1.140625" style="84" customWidth="1"/>
    <col min="13053" max="13053" width="9.140625" style="84" customWidth="1"/>
    <col min="13054" max="13054" width="1.28515625" style="84" customWidth="1"/>
    <col min="13055" max="13055" width="14" style="84" customWidth="1"/>
    <col min="13056" max="13056" width="14.5703125" style="84" bestFit="1" customWidth="1"/>
    <col min="13057" max="13057" width="13.7109375" style="84" bestFit="1" customWidth="1"/>
    <col min="13058" max="13058" width="14.28515625" style="84" bestFit="1" customWidth="1"/>
    <col min="13059" max="13059" width="14.5703125" style="84" bestFit="1" customWidth="1"/>
    <col min="13060" max="13305" width="11.42578125" style="84"/>
    <col min="13306" max="13306" width="35.85546875" style="84" customWidth="1"/>
    <col min="13307" max="13307" width="15" style="84" bestFit="1" customWidth="1"/>
    <col min="13308" max="13308" width="1.140625" style="84" customWidth="1"/>
    <col min="13309" max="13309" width="9.140625" style="84" customWidth="1"/>
    <col min="13310" max="13310" width="1.28515625" style="84" customWidth="1"/>
    <col min="13311" max="13311" width="14" style="84" customWidth="1"/>
    <col min="13312" max="13312" width="14.5703125" style="84" bestFit="1" customWidth="1"/>
    <col min="13313" max="13313" width="13.7109375" style="84" bestFit="1" customWidth="1"/>
    <col min="13314" max="13314" width="14.28515625" style="84" bestFit="1" customWidth="1"/>
    <col min="13315" max="13315" width="14.5703125" style="84" bestFit="1" customWidth="1"/>
    <col min="13316" max="13561" width="11.42578125" style="84"/>
    <col min="13562" max="13562" width="35.85546875" style="84" customWidth="1"/>
    <col min="13563" max="13563" width="15" style="84" bestFit="1" customWidth="1"/>
    <col min="13564" max="13564" width="1.140625" style="84" customWidth="1"/>
    <col min="13565" max="13565" width="9.140625" style="84" customWidth="1"/>
    <col min="13566" max="13566" width="1.28515625" style="84" customWidth="1"/>
    <col min="13567" max="13567" width="14" style="84" customWidth="1"/>
    <col min="13568" max="13568" width="14.5703125" style="84" bestFit="1" customWidth="1"/>
    <col min="13569" max="13569" width="13.7109375" style="84" bestFit="1" customWidth="1"/>
    <col min="13570" max="13570" width="14.28515625" style="84" bestFit="1" customWidth="1"/>
    <col min="13571" max="13571" width="14.5703125" style="84" bestFit="1" customWidth="1"/>
    <col min="13572" max="13817" width="11.42578125" style="84"/>
    <col min="13818" max="13818" width="35.85546875" style="84" customWidth="1"/>
    <col min="13819" max="13819" width="15" style="84" bestFit="1" customWidth="1"/>
    <col min="13820" max="13820" width="1.140625" style="84" customWidth="1"/>
    <col min="13821" max="13821" width="9.140625" style="84" customWidth="1"/>
    <col min="13822" max="13822" width="1.28515625" style="84" customWidth="1"/>
    <col min="13823" max="13823" width="14" style="84" customWidth="1"/>
    <col min="13824" max="13824" width="14.5703125" style="84" bestFit="1" customWidth="1"/>
    <col min="13825" max="13825" width="13.7109375" style="84" bestFit="1" customWidth="1"/>
    <col min="13826" max="13826" width="14.28515625" style="84" bestFit="1" customWidth="1"/>
    <col min="13827" max="13827" width="14.5703125" style="84" bestFit="1" customWidth="1"/>
    <col min="13828" max="14073" width="11.42578125" style="84"/>
    <col min="14074" max="14074" width="35.85546875" style="84" customWidth="1"/>
    <col min="14075" max="14075" width="15" style="84" bestFit="1" customWidth="1"/>
    <col min="14076" max="14076" width="1.140625" style="84" customWidth="1"/>
    <col min="14077" max="14077" width="9.140625" style="84" customWidth="1"/>
    <col min="14078" max="14078" width="1.28515625" style="84" customWidth="1"/>
    <col min="14079" max="14079" width="14" style="84" customWidth="1"/>
    <col min="14080" max="14080" width="14.5703125" style="84" bestFit="1" customWidth="1"/>
    <col min="14081" max="14081" width="13.7109375" style="84" bestFit="1" customWidth="1"/>
    <col min="14082" max="14082" width="14.28515625" style="84" bestFit="1" customWidth="1"/>
    <col min="14083" max="14083" width="14.5703125" style="84" bestFit="1" customWidth="1"/>
    <col min="14084" max="14329" width="11.42578125" style="84"/>
    <col min="14330" max="14330" width="35.85546875" style="84" customWidth="1"/>
    <col min="14331" max="14331" width="15" style="84" bestFit="1" customWidth="1"/>
    <col min="14332" max="14332" width="1.140625" style="84" customWidth="1"/>
    <col min="14333" max="14333" width="9.140625" style="84" customWidth="1"/>
    <col min="14334" max="14334" width="1.28515625" style="84" customWidth="1"/>
    <col min="14335" max="14335" width="14" style="84" customWidth="1"/>
    <col min="14336" max="14336" width="14.5703125" style="84" bestFit="1" customWidth="1"/>
    <col min="14337" max="14337" width="13.7109375" style="84" bestFit="1" customWidth="1"/>
    <col min="14338" max="14338" width="14.28515625" style="84" bestFit="1" customWidth="1"/>
    <col min="14339" max="14339" width="14.5703125" style="84" bestFit="1" customWidth="1"/>
    <col min="14340" max="14585" width="11.42578125" style="84"/>
    <col min="14586" max="14586" width="35.85546875" style="84" customWidth="1"/>
    <col min="14587" max="14587" width="15" style="84" bestFit="1" customWidth="1"/>
    <col min="14588" max="14588" width="1.140625" style="84" customWidth="1"/>
    <col min="14589" max="14589" width="9.140625" style="84" customWidth="1"/>
    <col min="14590" max="14590" width="1.28515625" style="84" customWidth="1"/>
    <col min="14591" max="14591" width="14" style="84" customWidth="1"/>
    <col min="14592" max="14592" width="14.5703125" style="84" bestFit="1" customWidth="1"/>
    <col min="14593" max="14593" width="13.7109375" style="84" bestFit="1" customWidth="1"/>
    <col min="14594" max="14594" width="14.28515625" style="84" bestFit="1" customWidth="1"/>
    <col min="14595" max="14595" width="14.5703125" style="84" bestFit="1" customWidth="1"/>
    <col min="14596" max="14841" width="11.42578125" style="84"/>
    <col min="14842" max="14842" width="35.85546875" style="84" customWidth="1"/>
    <col min="14843" max="14843" width="15" style="84" bestFit="1" customWidth="1"/>
    <col min="14844" max="14844" width="1.140625" style="84" customWidth="1"/>
    <col min="14845" max="14845" width="9.140625" style="84" customWidth="1"/>
    <col min="14846" max="14846" width="1.28515625" style="84" customWidth="1"/>
    <col min="14847" max="14847" width="14" style="84" customWidth="1"/>
    <col min="14848" max="14848" width="14.5703125" style="84" bestFit="1" customWidth="1"/>
    <col min="14849" max="14849" width="13.7109375" style="84" bestFit="1" customWidth="1"/>
    <col min="14850" max="14850" width="14.28515625" style="84" bestFit="1" customWidth="1"/>
    <col min="14851" max="14851" width="14.5703125" style="84" bestFit="1" customWidth="1"/>
    <col min="14852" max="15097" width="11.42578125" style="84"/>
    <col min="15098" max="15098" width="35.85546875" style="84" customWidth="1"/>
    <col min="15099" max="15099" width="15" style="84" bestFit="1" customWidth="1"/>
    <col min="15100" max="15100" width="1.140625" style="84" customWidth="1"/>
    <col min="15101" max="15101" width="9.140625" style="84" customWidth="1"/>
    <col min="15102" max="15102" width="1.28515625" style="84" customWidth="1"/>
    <col min="15103" max="15103" width="14" style="84" customWidth="1"/>
    <col min="15104" max="15104" width="14.5703125" style="84" bestFit="1" customWidth="1"/>
    <col min="15105" max="15105" width="13.7109375" style="84" bestFit="1" customWidth="1"/>
    <col min="15106" max="15106" width="14.28515625" style="84" bestFit="1" customWidth="1"/>
    <col min="15107" max="15107" width="14.5703125" style="84" bestFit="1" customWidth="1"/>
    <col min="15108" max="15353" width="11.42578125" style="84"/>
    <col min="15354" max="15354" width="35.85546875" style="84" customWidth="1"/>
    <col min="15355" max="15355" width="15" style="84" bestFit="1" customWidth="1"/>
    <col min="15356" max="15356" width="1.140625" style="84" customWidth="1"/>
    <col min="15357" max="15357" width="9.140625" style="84" customWidth="1"/>
    <col min="15358" max="15358" width="1.28515625" style="84" customWidth="1"/>
    <col min="15359" max="15359" width="14" style="84" customWidth="1"/>
    <col min="15360" max="15360" width="14.5703125" style="84" bestFit="1" customWidth="1"/>
    <col min="15361" max="15361" width="13.7109375" style="84" bestFit="1" customWidth="1"/>
    <col min="15362" max="15362" width="14.28515625" style="84" bestFit="1" customWidth="1"/>
    <col min="15363" max="15363" width="14.5703125" style="84" bestFit="1" customWidth="1"/>
    <col min="15364" max="15609" width="11.42578125" style="84"/>
    <col min="15610" max="15610" width="35.85546875" style="84" customWidth="1"/>
    <col min="15611" max="15611" width="15" style="84" bestFit="1" customWidth="1"/>
    <col min="15612" max="15612" width="1.140625" style="84" customWidth="1"/>
    <col min="15613" max="15613" width="9.140625" style="84" customWidth="1"/>
    <col min="15614" max="15614" width="1.28515625" style="84" customWidth="1"/>
    <col min="15615" max="15615" width="14" style="84" customWidth="1"/>
    <col min="15616" max="15616" width="14.5703125" style="84" bestFit="1" customWidth="1"/>
    <col min="15617" max="15617" width="13.7109375" style="84" bestFit="1" customWidth="1"/>
    <col min="15618" max="15618" width="14.28515625" style="84" bestFit="1" customWidth="1"/>
    <col min="15619" max="15619" width="14.5703125" style="84" bestFit="1" customWidth="1"/>
    <col min="15620" max="15865" width="11.42578125" style="84"/>
    <col min="15866" max="15866" width="35.85546875" style="84" customWidth="1"/>
    <col min="15867" max="15867" width="15" style="84" bestFit="1" customWidth="1"/>
    <col min="15868" max="15868" width="1.140625" style="84" customWidth="1"/>
    <col min="15869" max="15869" width="9.140625" style="84" customWidth="1"/>
    <col min="15870" max="15870" width="1.28515625" style="84" customWidth="1"/>
    <col min="15871" max="15871" width="14" style="84" customWidth="1"/>
    <col min="15872" max="15872" width="14.5703125" style="84" bestFit="1" customWidth="1"/>
    <col min="15873" max="15873" width="13.7109375" style="84" bestFit="1" customWidth="1"/>
    <col min="15874" max="15874" width="14.28515625" style="84" bestFit="1" customWidth="1"/>
    <col min="15875" max="15875" width="14.5703125" style="84" bestFit="1" customWidth="1"/>
    <col min="15876" max="16121" width="11.42578125" style="84"/>
    <col min="16122" max="16122" width="35.85546875" style="84" customWidth="1"/>
    <col min="16123" max="16123" width="15" style="84" bestFit="1" customWidth="1"/>
    <col min="16124" max="16124" width="1.140625" style="84" customWidth="1"/>
    <col min="16125" max="16125" width="9.140625" style="84" customWidth="1"/>
    <col min="16126" max="16126" width="1.28515625" style="84" customWidth="1"/>
    <col min="16127" max="16127" width="14" style="84" customWidth="1"/>
    <col min="16128" max="16128" width="14.5703125" style="84" bestFit="1" customWidth="1"/>
    <col min="16129" max="16129" width="13.7109375" style="84" bestFit="1" customWidth="1"/>
    <col min="16130" max="16130" width="14.28515625" style="84" bestFit="1" customWidth="1"/>
    <col min="16131" max="16131" width="14.5703125" style="84" bestFit="1" customWidth="1"/>
    <col min="16132" max="16384" width="11.42578125" style="84"/>
  </cols>
  <sheetData>
    <row r="1" spans="1:13" s="79" customFormat="1" ht="29.25" customHeight="1" x14ac:dyDescent="0.25">
      <c r="A1" s="78"/>
      <c r="C1" s="80"/>
      <c r="D1" s="80"/>
      <c r="E1" s="80"/>
      <c r="F1" s="80"/>
      <c r="G1" s="80"/>
      <c r="H1" s="80"/>
    </row>
    <row r="2" spans="1:13" s="79" customFormat="1" x14ac:dyDescent="0.2">
      <c r="C2" s="80"/>
      <c r="D2" s="80"/>
      <c r="E2" s="80"/>
      <c r="F2" s="80"/>
      <c r="G2" s="80"/>
      <c r="H2" s="80"/>
    </row>
    <row r="3" spans="1:13" s="81" customFormat="1" ht="21" x14ac:dyDescent="0.35">
      <c r="A3" s="273" t="s">
        <v>48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3" ht="24" customHeight="1" x14ac:dyDescent="0.25">
      <c r="A4" s="82"/>
      <c r="B4" s="82"/>
      <c r="C4" s="83"/>
      <c r="D4" s="83"/>
      <c r="E4" s="83"/>
      <c r="F4" s="83"/>
      <c r="G4" s="83"/>
      <c r="H4" s="83"/>
    </row>
    <row r="5" spans="1:13" s="87" customFormat="1" ht="43.5" customHeight="1" x14ac:dyDescent="0.25">
      <c r="A5" s="85"/>
      <c r="B5" s="86" t="s">
        <v>49</v>
      </c>
      <c r="C5" s="86" t="s">
        <v>50</v>
      </c>
      <c r="D5" s="86" t="s">
        <v>51</v>
      </c>
      <c r="E5" s="86" t="s">
        <v>52</v>
      </c>
      <c r="F5" s="86" t="s">
        <v>53</v>
      </c>
      <c r="G5" s="86" t="s">
        <v>54</v>
      </c>
      <c r="H5" s="86" t="s">
        <v>55</v>
      </c>
      <c r="I5" s="186" t="s">
        <v>318</v>
      </c>
      <c r="J5" s="186" t="s">
        <v>319</v>
      </c>
      <c r="K5" s="186" t="s">
        <v>320</v>
      </c>
      <c r="L5" s="186" t="s">
        <v>321</v>
      </c>
      <c r="M5" s="186" t="s">
        <v>322</v>
      </c>
    </row>
    <row r="6" spans="1:13" ht="24" customHeight="1" x14ac:dyDescent="0.25">
      <c r="A6" s="88" t="s">
        <v>56</v>
      </c>
      <c r="B6" s="89"/>
      <c r="C6" s="90"/>
      <c r="D6" s="91">
        <v>1</v>
      </c>
      <c r="E6" s="91">
        <v>2</v>
      </c>
      <c r="F6" s="91">
        <v>3</v>
      </c>
      <c r="G6" s="91">
        <v>4</v>
      </c>
      <c r="H6" s="91">
        <v>5</v>
      </c>
      <c r="I6" s="198"/>
      <c r="J6" s="198"/>
      <c r="K6" s="198"/>
      <c r="L6" s="198"/>
      <c r="M6" s="198"/>
    </row>
    <row r="7" spans="1:13" ht="24" customHeight="1" x14ac:dyDescent="0.25">
      <c r="A7" s="39" t="s">
        <v>32</v>
      </c>
      <c r="B7" s="92"/>
      <c r="C7" s="93"/>
      <c r="D7" s="94"/>
      <c r="E7" s="94"/>
      <c r="F7" s="94"/>
      <c r="G7" s="94"/>
      <c r="H7" s="94"/>
      <c r="I7" s="198"/>
      <c r="J7" s="198"/>
      <c r="K7" s="198"/>
      <c r="L7" s="198"/>
      <c r="M7" s="198"/>
    </row>
    <row r="8" spans="1:13" ht="24" customHeight="1" x14ac:dyDescent="0.25">
      <c r="A8" s="16" t="s">
        <v>24</v>
      </c>
      <c r="B8" s="92"/>
      <c r="C8" s="93"/>
      <c r="D8" s="95"/>
      <c r="E8" s="95"/>
      <c r="F8" s="95"/>
      <c r="G8" s="95"/>
      <c r="H8" s="95"/>
      <c r="I8" s="198"/>
      <c r="J8" s="198"/>
      <c r="K8" s="198"/>
      <c r="L8" s="198"/>
      <c r="M8" s="198"/>
    </row>
    <row r="9" spans="1:13" ht="24" customHeight="1" x14ac:dyDescent="0.25">
      <c r="A9" s="16" t="s">
        <v>85</v>
      </c>
      <c r="B9" s="92"/>
      <c r="C9" s="93"/>
      <c r="D9" s="95"/>
      <c r="E9" s="95"/>
      <c r="F9" s="95"/>
      <c r="G9" s="95"/>
      <c r="H9" s="95"/>
      <c r="I9" s="198"/>
      <c r="J9" s="198"/>
      <c r="K9" s="198"/>
      <c r="L9" s="198"/>
      <c r="M9" s="198"/>
    </row>
    <row r="10" spans="1:13" ht="24" customHeight="1" x14ac:dyDescent="0.25">
      <c r="A10" s="39" t="s">
        <v>33</v>
      </c>
      <c r="B10" s="92"/>
      <c r="C10" s="93"/>
      <c r="D10" s="94"/>
      <c r="E10" s="94"/>
      <c r="F10" s="94"/>
      <c r="G10" s="94"/>
      <c r="H10" s="94"/>
      <c r="I10" s="198"/>
      <c r="J10" s="198"/>
      <c r="K10" s="198"/>
      <c r="L10" s="198"/>
      <c r="M10" s="198"/>
    </row>
    <row r="11" spans="1:13" ht="24" customHeight="1" x14ac:dyDescent="0.25">
      <c r="A11" s="49"/>
      <c r="B11" s="92"/>
      <c r="C11" s="93"/>
      <c r="D11" s="95"/>
      <c r="E11" s="95"/>
      <c r="F11" s="95"/>
      <c r="G11" s="95"/>
      <c r="H11" s="95"/>
      <c r="I11" s="198"/>
      <c r="J11" s="198"/>
      <c r="K11" s="198"/>
      <c r="L11" s="198"/>
      <c r="M11" s="198"/>
    </row>
    <row r="12" spans="1:13" ht="24" customHeight="1" x14ac:dyDescent="0.25">
      <c r="A12" s="49"/>
      <c r="B12" s="92"/>
      <c r="C12" s="93"/>
      <c r="D12" s="95"/>
      <c r="E12" s="95"/>
      <c r="F12" s="95"/>
      <c r="G12" s="95"/>
      <c r="H12" s="95"/>
      <c r="I12" s="198"/>
      <c r="J12" s="198"/>
      <c r="K12" s="198"/>
      <c r="L12" s="198"/>
      <c r="M12" s="198"/>
    </row>
    <row r="13" spans="1:13" ht="24" customHeight="1" x14ac:dyDescent="0.25">
      <c r="A13" s="49"/>
      <c r="B13" s="92"/>
      <c r="C13" s="93"/>
      <c r="D13" s="95"/>
      <c r="E13" s="95"/>
      <c r="F13" s="95"/>
      <c r="G13" s="95"/>
      <c r="H13" s="95"/>
      <c r="I13" s="198"/>
      <c r="J13" s="198"/>
      <c r="K13" s="198"/>
      <c r="L13" s="198"/>
      <c r="M13" s="198"/>
    </row>
    <row r="14" spans="1:13" s="79" customFormat="1" ht="24" customHeight="1" x14ac:dyDescent="0.25">
      <c r="A14" s="96" t="s">
        <v>57</v>
      </c>
      <c r="B14" s="97"/>
      <c r="C14" s="97"/>
      <c r="D14" s="97"/>
      <c r="E14" s="97"/>
      <c r="F14" s="97"/>
      <c r="G14" s="97"/>
      <c r="H14" s="97"/>
      <c r="I14" s="199"/>
      <c r="J14" s="200"/>
      <c r="K14" s="200"/>
      <c r="L14" s="200"/>
      <c r="M14" s="200"/>
    </row>
    <row r="15" spans="1:13" ht="24" customHeight="1" x14ac:dyDescent="0.25">
      <c r="A15" s="96" t="s">
        <v>58</v>
      </c>
      <c r="B15" s="98"/>
      <c r="C15" s="95"/>
      <c r="D15" s="95"/>
      <c r="E15" s="95"/>
      <c r="F15" s="95"/>
      <c r="G15" s="95"/>
      <c r="H15" s="95"/>
      <c r="I15" s="198"/>
      <c r="J15" s="198"/>
      <c r="K15" s="198"/>
      <c r="L15" s="198"/>
      <c r="M15" s="198"/>
    </row>
    <row r="16" spans="1:13" ht="24" customHeight="1" x14ac:dyDescent="0.25">
      <c r="A16" s="99"/>
      <c r="B16" s="95"/>
      <c r="C16" s="95"/>
      <c r="D16" s="95"/>
      <c r="E16" s="95"/>
      <c r="F16" s="95"/>
      <c r="G16" s="95"/>
      <c r="H16" s="95"/>
      <c r="I16" s="198"/>
      <c r="J16" s="198"/>
      <c r="K16" s="198"/>
      <c r="L16" s="198"/>
      <c r="M16" s="198"/>
    </row>
    <row r="17" spans="1:13" ht="24" customHeight="1" x14ac:dyDescent="0.25">
      <c r="A17" s="99"/>
      <c r="B17" s="95"/>
      <c r="C17" s="95"/>
      <c r="D17" s="95"/>
      <c r="E17" s="95"/>
      <c r="F17" s="95"/>
      <c r="G17" s="95"/>
      <c r="H17" s="95"/>
      <c r="I17" s="198"/>
      <c r="J17" s="198"/>
      <c r="K17" s="198"/>
      <c r="L17" s="198"/>
      <c r="M17" s="198"/>
    </row>
    <row r="18" spans="1:13" ht="24" customHeight="1" x14ac:dyDescent="0.25">
      <c r="A18" s="16"/>
      <c r="B18" s="95"/>
      <c r="C18" s="95"/>
      <c r="D18" s="95"/>
      <c r="E18" s="95"/>
      <c r="F18" s="95"/>
      <c r="G18" s="95"/>
      <c r="H18" s="95"/>
      <c r="I18" s="198"/>
      <c r="J18" s="198"/>
      <c r="K18" s="198"/>
      <c r="L18" s="198"/>
      <c r="M18" s="198"/>
    </row>
    <row r="19" spans="1:13" ht="24" customHeight="1" x14ac:dyDescent="0.25">
      <c r="A19" s="99"/>
      <c r="B19" s="95"/>
      <c r="C19" s="95"/>
      <c r="D19" s="95"/>
      <c r="E19" s="95"/>
      <c r="F19" s="95"/>
      <c r="G19" s="95"/>
      <c r="H19" s="95"/>
      <c r="I19" s="198"/>
      <c r="J19" s="198"/>
      <c r="K19" s="198"/>
      <c r="L19" s="198"/>
      <c r="M19" s="198"/>
    </row>
    <row r="20" spans="1:13" s="79" customFormat="1" ht="24" customHeight="1" x14ac:dyDescent="0.25">
      <c r="A20" s="100" t="s">
        <v>59</v>
      </c>
      <c r="B20" s="101"/>
      <c r="C20" s="97"/>
      <c r="D20" s="97"/>
      <c r="E20" s="97"/>
      <c r="F20" s="97"/>
      <c r="G20" s="97"/>
      <c r="H20" s="97"/>
      <c r="I20" s="199"/>
      <c r="J20" s="200"/>
      <c r="K20" s="200"/>
      <c r="L20" s="200"/>
      <c r="M20" s="200"/>
    </row>
    <row r="21" spans="1:13" s="79" customFormat="1" ht="24" customHeight="1" x14ac:dyDescent="0.25">
      <c r="A21" s="100" t="s">
        <v>60</v>
      </c>
      <c r="B21" s="97"/>
      <c r="C21" s="97"/>
      <c r="D21" s="97"/>
      <c r="E21" s="97"/>
      <c r="F21" s="97"/>
      <c r="G21" s="97"/>
      <c r="H21" s="97"/>
      <c r="I21" s="199"/>
      <c r="J21" s="200"/>
      <c r="K21" s="200"/>
      <c r="L21" s="200"/>
      <c r="M21" s="200"/>
    </row>
    <row r="22" spans="1:13" ht="18" customHeight="1" x14ac:dyDescent="0.25">
      <c r="A22" s="82"/>
      <c r="B22" s="82"/>
      <c r="C22" s="83"/>
      <c r="D22" s="83">
        <f>D21/1164</f>
        <v>0</v>
      </c>
      <c r="E22" s="83"/>
      <c r="F22" s="83"/>
      <c r="G22" s="83"/>
      <c r="H22" s="83"/>
    </row>
    <row r="23" spans="1:13" ht="18" customHeight="1" x14ac:dyDescent="0.25">
      <c r="A23" s="102" t="s">
        <v>61</v>
      </c>
      <c r="B23" s="82"/>
      <c r="C23" s="83"/>
      <c r="D23" s="83"/>
      <c r="E23" s="83"/>
      <c r="F23" s="83"/>
      <c r="G23" s="83"/>
      <c r="H23" s="83"/>
    </row>
    <row r="24" spans="1:13" ht="18" customHeight="1" x14ac:dyDescent="0.25">
      <c r="A24" s="82" t="s">
        <v>62</v>
      </c>
      <c r="B24" s="82"/>
      <c r="C24" s="83"/>
      <c r="D24" s="83"/>
      <c r="E24" s="83"/>
      <c r="F24" s="83"/>
      <c r="G24" s="83"/>
      <c r="H24" s="83"/>
    </row>
    <row r="25" spans="1:13" ht="18" customHeight="1" x14ac:dyDescent="0.25">
      <c r="A25" s="82"/>
      <c r="B25" s="82"/>
      <c r="C25" s="83"/>
      <c r="D25" s="83"/>
      <c r="E25" s="83"/>
      <c r="F25" s="83"/>
      <c r="G25" s="83"/>
      <c r="H25" s="83"/>
    </row>
    <row r="26" spans="1:13" ht="18" customHeight="1" x14ac:dyDescent="0.25">
      <c r="A26" s="82"/>
      <c r="B26" s="82"/>
      <c r="C26" s="83"/>
      <c r="D26" s="83"/>
      <c r="E26" s="83"/>
      <c r="F26" s="83"/>
      <c r="G26" s="83"/>
      <c r="H26" s="83"/>
    </row>
  </sheetData>
  <mergeCells count="1">
    <mergeCell ref="A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172"/>
  <sheetViews>
    <sheetView workbookViewId="0">
      <selection activeCell="A12" sqref="A12:H12"/>
    </sheetView>
  </sheetViews>
  <sheetFormatPr baseColWidth="10" defaultRowHeight="15.75" x14ac:dyDescent="0.25"/>
  <cols>
    <col min="1" max="1" width="10.5703125" style="138" customWidth="1"/>
    <col min="2" max="2" width="28.5703125" style="12" customWidth="1"/>
    <col min="3" max="3" width="16.140625" style="12" customWidth="1"/>
    <col min="4" max="4" width="32" style="12" customWidth="1"/>
    <col min="5" max="5" width="17.5703125" style="12" customWidth="1"/>
    <col min="6" max="6" width="15.140625" style="12" customWidth="1"/>
    <col min="7" max="7" width="16.5703125" style="12" bestFit="1" customWidth="1"/>
    <col min="8" max="8" width="16" style="12" bestFit="1" customWidth="1"/>
    <col min="9" max="9" width="16" style="12" customWidth="1"/>
    <col min="10" max="10" width="15.85546875" style="12" customWidth="1"/>
    <col min="11" max="11" width="15.5703125" style="12" customWidth="1"/>
    <col min="12" max="253" width="11.42578125" style="117"/>
    <col min="254" max="254" width="10.5703125" style="117" customWidth="1"/>
    <col min="255" max="255" width="12.42578125" style="117" customWidth="1"/>
    <col min="256" max="256" width="16.140625" style="117" customWidth="1"/>
    <col min="257" max="257" width="0.5703125" style="117" customWidth="1"/>
    <col min="258" max="259" width="17.140625" style="117" customWidth="1"/>
    <col min="260" max="260" width="0.42578125" style="117" customWidth="1"/>
    <col min="261" max="261" width="19.42578125" style="117" bestFit="1" customWidth="1"/>
    <col min="262" max="262" width="16.5703125" style="117" bestFit="1" customWidth="1"/>
    <col min="263" max="263" width="16" style="117" bestFit="1" customWidth="1"/>
    <col min="264" max="264" width="0.28515625" style="117" customWidth="1"/>
    <col min="265" max="265" width="16" style="117" customWidth="1"/>
    <col min="266" max="266" width="15.85546875" style="117" customWidth="1"/>
    <col min="267" max="267" width="15.5703125" style="117" customWidth="1"/>
    <col min="268" max="509" width="11.42578125" style="117"/>
    <col min="510" max="510" width="10.5703125" style="117" customWidth="1"/>
    <col min="511" max="511" width="12.42578125" style="117" customWidth="1"/>
    <col min="512" max="512" width="16.140625" style="117" customWidth="1"/>
    <col min="513" max="513" width="0.5703125" style="117" customWidth="1"/>
    <col min="514" max="515" width="17.140625" style="117" customWidth="1"/>
    <col min="516" max="516" width="0.42578125" style="117" customWidth="1"/>
    <col min="517" max="517" width="19.42578125" style="117" bestFit="1" customWidth="1"/>
    <col min="518" max="518" width="16.5703125" style="117" bestFit="1" customWidth="1"/>
    <col min="519" max="519" width="16" style="117" bestFit="1" customWidth="1"/>
    <col min="520" max="520" width="0.28515625" style="117" customWidth="1"/>
    <col min="521" max="521" width="16" style="117" customWidth="1"/>
    <col min="522" max="522" width="15.85546875" style="117" customWidth="1"/>
    <col min="523" max="523" width="15.5703125" style="117" customWidth="1"/>
    <col min="524" max="765" width="11.42578125" style="117"/>
    <col min="766" max="766" width="10.5703125" style="117" customWidth="1"/>
    <col min="767" max="767" width="12.42578125" style="117" customWidth="1"/>
    <col min="768" max="768" width="16.140625" style="117" customWidth="1"/>
    <col min="769" max="769" width="0.5703125" style="117" customWidth="1"/>
    <col min="770" max="771" width="17.140625" style="117" customWidth="1"/>
    <col min="772" max="772" width="0.42578125" style="117" customWidth="1"/>
    <col min="773" max="773" width="19.42578125" style="117" bestFit="1" customWidth="1"/>
    <col min="774" max="774" width="16.5703125" style="117" bestFit="1" customWidth="1"/>
    <col min="775" max="775" width="16" style="117" bestFit="1" customWidth="1"/>
    <col min="776" max="776" width="0.28515625" style="117" customWidth="1"/>
    <col min="777" max="777" width="16" style="117" customWidth="1"/>
    <col min="778" max="778" width="15.85546875" style="117" customWidth="1"/>
    <col min="779" max="779" width="15.5703125" style="117" customWidth="1"/>
    <col min="780" max="1021" width="11.42578125" style="117"/>
    <col min="1022" max="1022" width="10.5703125" style="117" customWidth="1"/>
    <col min="1023" max="1023" width="12.42578125" style="117" customWidth="1"/>
    <col min="1024" max="1024" width="16.140625" style="117" customWidth="1"/>
    <col min="1025" max="1025" width="0.5703125" style="117" customWidth="1"/>
    <col min="1026" max="1027" width="17.140625" style="117" customWidth="1"/>
    <col min="1028" max="1028" width="0.42578125" style="117" customWidth="1"/>
    <col min="1029" max="1029" width="19.42578125" style="117" bestFit="1" customWidth="1"/>
    <col min="1030" max="1030" width="16.5703125" style="117" bestFit="1" customWidth="1"/>
    <col min="1031" max="1031" width="16" style="117" bestFit="1" customWidth="1"/>
    <col min="1032" max="1032" width="0.28515625" style="117" customWidth="1"/>
    <col min="1033" max="1033" width="16" style="117" customWidth="1"/>
    <col min="1034" max="1034" width="15.85546875" style="117" customWidth="1"/>
    <col min="1035" max="1035" width="15.5703125" style="117" customWidth="1"/>
    <col min="1036" max="1277" width="11.42578125" style="117"/>
    <col min="1278" max="1278" width="10.5703125" style="117" customWidth="1"/>
    <col min="1279" max="1279" width="12.42578125" style="117" customWidth="1"/>
    <col min="1280" max="1280" width="16.140625" style="117" customWidth="1"/>
    <col min="1281" max="1281" width="0.5703125" style="117" customWidth="1"/>
    <col min="1282" max="1283" width="17.140625" style="117" customWidth="1"/>
    <col min="1284" max="1284" width="0.42578125" style="117" customWidth="1"/>
    <col min="1285" max="1285" width="19.42578125" style="117" bestFit="1" customWidth="1"/>
    <col min="1286" max="1286" width="16.5703125" style="117" bestFit="1" customWidth="1"/>
    <col min="1287" max="1287" width="16" style="117" bestFit="1" customWidth="1"/>
    <col min="1288" max="1288" width="0.28515625" style="117" customWidth="1"/>
    <col min="1289" max="1289" width="16" style="117" customWidth="1"/>
    <col min="1290" max="1290" width="15.85546875" style="117" customWidth="1"/>
    <col min="1291" max="1291" width="15.5703125" style="117" customWidth="1"/>
    <col min="1292" max="1533" width="11.42578125" style="117"/>
    <col min="1534" max="1534" width="10.5703125" style="117" customWidth="1"/>
    <col min="1535" max="1535" width="12.42578125" style="117" customWidth="1"/>
    <col min="1536" max="1536" width="16.140625" style="117" customWidth="1"/>
    <col min="1537" max="1537" width="0.5703125" style="117" customWidth="1"/>
    <col min="1538" max="1539" width="17.140625" style="117" customWidth="1"/>
    <col min="1540" max="1540" width="0.42578125" style="117" customWidth="1"/>
    <col min="1541" max="1541" width="19.42578125" style="117" bestFit="1" customWidth="1"/>
    <col min="1542" max="1542" width="16.5703125" style="117" bestFit="1" customWidth="1"/>
    <col min="1543" max="1543" width="16" style="117" bestFit="1" customWidth="1"/>
    <col min="1544" max="1544" width="0.28515625" style="117" customWidth="1"/>
    <col min="1545" max="1545" width="16" style="117" customWidth="1"/>
    <col min="1546" max="1546" width="15.85546875" style="117" customWidth="1"/>
    <col min="1547" max="1547" width="15.5703125" style="117" customWidth="1"/>
    <col min="1548" max="1789" width="11.42578125" style="117"/>
    <col min="1790" max="1790" width="10.5703125" style="117" customWidth="1"/>
    <col min="1791" max="1791" width="12.42578125" style="117" customWidth="1"/>
    <col min="1792" max="1792" width="16.140625" style="117" customWidth="1"/>
    <col min="1793" max="1793" width="0.5703125" style="117" customWidth="1"/>
    <col min="1794" max="1795" width="17.140625" style="117" customWidth="1"/>
    <col min="1796" max="1796" width="0.42578125" style="117" customWidth="1"/>
    <col min="1797" max="1797" width="19.42578125" style="117" bestFit="1" customWidth="1"/>
    <col min="1798" max="1798" width="16.5703125" style="117" bestFit="1" customWidth="1"/>
    <col min="1799" max="1799" width="16" style="117" bestFit="1" customWidth="1"/>
    <col min="1800" max="1800" width="0.28515625" style="117" customWidth="1"/>
    <col min="1801" max="1801" width="16" style="117" customWidth="1"/>
    <col min="1802" max="1802" width="15.85546875" style="117" customWidth="1"/>
    <col min="1803" max="1803" width="15.5703125" style="117" customWidth="1"/>
    <col min="1804" max="2045" width="11.42578125" style="117"/>
    <col min="2046" max="2046" width="10.5703125" style="117" customWidth="1"/>
    <col min="2047" max="2047" width="12.42578125" style="117" customWidth="1"/>
    <col min="2048" max="2048" width="16.140625" style="117" customWidth="1"/>
    <col min="2049" max="2049" width="0.5703125" style="117" customWidth="1"/>
    <col min="2050" max="2051" width="17.140625" style="117" customWidth="1"/>
    <col min="2052" max="2052" width="0.42578125" style="117" customWidth="1"/>
    <col min="2053" max="2053" width="19.42578125" style="117" bestFit="1" customWidth="1"/>
    <col min="2054" max="2054" width="16.5703125" style="117" bestFit="1" customWidth="1"/>
    <col min="2055" max="2055" width="16" style="117" bestFit="1" customWidth="1"/>
    <col min="2056" max="2056" width="0.28515625" style="117" customWidth="1"/>
    <col min="2057" max="2057" width="16" style="117" customWidth="1"/>
    <col min="2058" max="2058" width="15.85546875" style="117" customWidth="1"/>
    <col min="2059" max="2059" width="15.5703125" style="117" customWidth="1"/>
    <col min="2060" max="2301" width="11.42578125" style="117"/>
    <col min="2302" max="2302" width="10.5703125" style="117" customWidth="1"/>
    <col min="2303" max="2303" width="12.42578125" style="117" customWidth="1"/>
    <col min="2304" max="2304" width="16.140625" style="117" customWidth="1"/>
    <col min="2305" max="2305" width="0.5703125" style="117" customWidth="1"/>
    <col min="2306" max="2307" width="17.140625" style="117" customWidth="1"/>
    <col min="2308" max="2308" width="0.42578125" style="117" customWidth="1"/>
    <col min="2309" max="2309" width="19.42578125" style="117" bestFit="1" customWidth="1"/>
    <col min="2310" max="2310" width="16.5703125" style="117" bestFit="1" customWidth="1"/>
    <col min="2311" max="2311" width="16" style="117" bestFit="1" customWidth="1"/>
    <col min="2312" max="2312" width="0.28515625" style="117" customWidth="1"/>
    <col min="2313" max="2313" width="16" style="117" customWidth="1"/>
    <col min="2314" max="2314" width="15.85546875" style="117" customWidth="1"/>
    <col min="2315" max="2315" width="15.5703125" style="117" customWidth="1"/>
    <col min="2316" max="2557" width="11.42578125" style="117"/>
    <col min="2558" max="2558" width="10.5703125" style="117" customWidth="1"/>
    <col min="2559" max="2559" width="12.42578125" style="117" customWidth="1"/>
    <col min="2560" max="2560" width="16.140625" style="117" customWidth="1"/>
    <col min="2561" max="2561" width="0.5703125" style="117" customWidth="1"/>
    <col min="2562" max="2563" width="17.140625" style="117" customWidth="1"/>
    <col min="2564" max="2564" width="0.42578125" style="117" customWidth="1"/>
    <col min="2565" max="2565" width="19.42578125" style="117" bestFit="1" customWidth="1"/>
    <col min="2566" max="2566" width="16.5703125" style="117" bestFit="1" customWidth="1"/>
    <col min="2567" max="2567" width="16" style="117" bestFit="1" customWidth="1"/>
    <col min="2568" max="2568" width="0.28515625" style="117" customWidth="1"/>
    <col min="2569" max="2569" width="16" style="117" customWidth="1"/>
    <col min="2570" max="2570" width="15.85546875" style="117" customWidth="1"/>
    <col min="2571" max="2571" width="15.5703125" style="117" customWidth="1"/>
    <col min="2572" max="2813" width="11.42578125" style="117"/>
    <col min="2814" max="2814" width="10.5703125" style="117" customWidth="1"/>
    <col min="2815" max="2815" width="12.42578125" style="117" customWidth="1"/>
    <col min="2816" max="2816" width="16.140625" style="117" customWidth="1"/>
    <col min="2817" max="2817" width="0.5703125" style="117" customWidth="1"/>
    <col min="2818" max="2819" width="17.140625" style="117" customWidth="1"/>
    <col min="2820" max="2820" width="0.42578125" style="117" customWidth="1"/>
    <col min="2821" max="2821" width="19.42578125" style="117" bestFit="1" customWidth="1"/>
    <col min="2822" max="2822" width="16.5703125" style="117" bestFit="1" customWidth="1"/>
    <col min="2823" max="2823" width="16" style="117" bestFit="1" customWidth="1"/>
    <col min="2824" max="2824" width="0.28515625" style="117" customWidth="1"/>
    <col min="2825" max="2825" width="16" style="117" customWidth="1"/>
    <col min="2826" max="2826" width="15.85546875" style="117" customWidth="1"/>
    <col min="2827" max="2827" width="15.5703125" style="117" customWidth="1"/>
    <col min="2828" max="3069" width="11.42578125" style="117"/>
    <col min="3070" max="3070" width="10.5703125" style="117" customWidth="1"/>
    <col min="3071" max="3071" width="12.42578125" style="117" customWidth="1"/>
    <col min="3072" max="3072" width="16.140625" style="117" customWidth="1"/>
    <col min="3073" max="3073" width="0.5703125" style="117" customWidth="1"/>
    <col min="3074" max="3075" width="17.140625" style="117" customWidth="1"/>
    <col min="3076" max="3076" width="0.42578125" style="117" customWidth="1"/>
    <col min="3077" max="3077" width="19.42578125" style="117" bestFit="1" customWidth="1"/>
    <col min="3078" max="3078" width="16.5703125" style="117" bestFit="1" customWidth="1"/>
    <col min="3079" max="3079" width="16" style="117" bestFit="1" customWidth="1"/>
    <col min="3080" max="3080" width="0.28515625" style="117" customWidth="1"/>
    <col min="3081" max="3081" width="16" style="117" customWidth="1"/>
    <col min="3082" max="3082" width="15.85546875" style="117" customWidth="1"/>
    <col min="3083" max="3083" width="15.5703125" style="117" customWidth="1"/>
    <col min="3084" max="3325" width="11.42578125" style="117"/>
    <col min="3326" max="3326" width="10.5703125" style="117" customWidth="1"/>
    <col min="3327" max="3327" width="12.42578125" style="117" customWidth="1"/>
    <col min="3328" max="3328" width="16.140625" style="117" customWidth="1"/>
    <col min="3329" max="3329" width="0.5703125" style="117" customWidth="1"/>
    <col min="3330" max="3331" width="17.140625" style="117" customWidth="1"/>
    <col min="3332" max="3332" width="0.42578125" style="117" customWidth="1"/>
    <col min="3333" max="3333" width="19.42578125" style="117" bestFit="1" customWidth="1"/>
    <col min="3334" max="3334" width="16.5703125" style="117" bestFit="1" customWidth="1"/>
    <col min="3335" max="3335" width="16" style="117" bestFit="1" customWidth="1"/>
    <col min="3336" max="3336" width="0.28515625" style="117" customWidth="1"/>
    <col min="3337" max="3337" width="16" style="117" customWidth="1"/>
    <col min="3338" max="3338" width="15.85546875" style="117" customWidth="1"/>
    <col min="3339" max="3339" width="15.5703125" style="117" customWidth="1"/>
    <col min="3340" max="3581" width="11.42578125" style="117"/>
    <col min="3582" max="3582" width="10.5703125" style="117" customWidth="1"/>
    <col min="3583" max="3583" width="12.42578125" style="117" customWidth="1"/>
    <col min="3584" max="3584" width="16.140625" style="117" customWidth="1"/>
    <col min="3585" max="3585" width="0.5703125" style="117" customWidth="1"/>
    <col min="3586" max="3587" width="17.140625" style="117" customWidth="1"/>
    <col min="3588" max="3588" width="0.42578125" style="117" customWidth="1"/>
    <col min="3589" max="3589" width="19.42578125" style="117" bestFit="1" customWidth="1"/>
    <col min="3590" max="3590" width="16.5703125" style="117" bestFit="1" customWidth="1"/>
    <col min="3591" max="3591" width="16" style="117" bestFit="1" customWidth="1"/>
    <col min="3592" max="3592" width="0.28515625" style="117" customWidth="1"/>
    <col min="3593" max="3593" width="16" style="117" customWidth="1"/>
    <col min="3594" max="3594" width="15.85546875" style="117" customWidth="1"/>
    <col min="3595" max="3595" width="15.5703125" style="117" customWidth="1"/>
    <col min="3596" max="3837" width="11.42578125" style="117"/>
    <col min="3838" max="3838" width="10.5703125" style="117" customWidth="1"/>
    <col min="3839" max="3839" width="12.42578125" style="117" customWidth="1"/>
    <col min="3840" max="3840" width="16.140625" style="117" customWidth="1"/>
    <col min="3841" max="3841" width="0.5703125" style="117" customWidth="1"/>
    <col min="3842" max="3843" width="17.140625" style="117" customWidth="1"/>
    <col min="3844" max="3844" width="0.42578125" style="117" customWidth="1"/>
    <col min="3845" max="3845" width="19.42578125" style="117" bestFit="1" customWidth="1"/>
    <col min="3846" max="3846" width="16.5703125" style="117" bestFit="1" customWidth="1"/>
    <col min="3847" max="3847" width="16" style="117" bestFit="1" customWidth="1"/>
    <col min="3848" max="3848" width="0.28515625" style="117" customWidth="1"/>
    <col min="3849" max="3849" width="16" style="117" customWidth="1"/>
    <col min="3850" max="3850" width="15.85546875" style="117" customWidth="1"/>
    <col min="3851" max="3851" width="15.5703125" style="117" customWidth="1"/>
    <col min="3852" max="4093" width="11.42578125" style="117"/>
    <col min="4094" max="4094" width="10.5703125" style="117" customWidth="1"/>
    <col min="4095" max="4095" width="12.42578125" style="117" customWidth="1"/>
    <col min="4096" max="4096" width="16.140625" style="117" customWidth="1"/>
    <col min="4097" max="4097" width="0.5703125" style="117" customWidth="1"/>
    <col min="4098" max="4099" width="17.140625" style="117" customWidth="1"/>
    <col min="4100" max="4100" width="0.42578125" style="117" customWidth="1"/>
    <col min="4101" max="4101" width="19.42578125" style="117" bestFit="1" customWidth="1"/>
    <col min="4102" max="4102" width="16.5703125" style="117" bestFit="1" customWidth="1"/>
    <col min="4103" max="4103" width="16" style="117" bestFit="1" customWidth="1"/>
    <col min="4104" max="4104" width="0.28515625" style="117" customWidth="1"/>
    <col min="4105" max="4105" width="16" style="117" customWidth="1"/>
    <col min="4106" max="4106" width="15.85546875" style="117" customWidth="1"/>
    <col min="4107" max="4107" width="15.5703125" style="117" customWidth="1"/>
    <col min="4108" max="4349" width="11.42578125" style="117"/>
    <col min="4350" max="4350" width="10.5703125" style="117" customWidth="1"/>
    <col min="4351" max="4351" width="12.42578125" style="117" customWidth="1"/>
    <col min="4352" max="4352" width="16.140625" style="117" customWidth="1"/>
    <col min="4353" max="4353" width="0.5703125" style="117" customWidth="1"/>
    <col min="4354" max="4355" width="17.140625" style="117" customWidth="1"/>
    <col min="4356" max="4356" width="0.42578125" style="117" customWidth="1"/>
    <col min="4357" max="4357" width="19.42578125" style="117" bestFit="1" customWidth="1"/>
    <col min="4358" max="4358" width="16.5703125" style="117" bestFit="1" customWidth="1"/>
    <col min="4359" max="4359" width="16" style="117" bestFit="1" customWidth="1"/>
    <col min="4360" max="4360" width="0.28515625" style="117" customWidth="1"/>
    <col min="4361" max="4361" width="16" style="117" customWidth="1"/>
    <col min="4362" max="4362" width="15.85546875" style="117" customWidth="1"/>
    <col min="4363" max="4363" width="15.5703125" style="117" customWidth="1"/>
    <col min="4364" max="4605" width="11.42578125" style="117"/>
    <col min="4606" max="4606" width="10.5703125" style="117" customWidth="1"/>
    <col min="4607" max="4607" width="12.42578125" style="117" customWidth="1"/>
    <col min="4608" max="4608" width="16.140625" style="117" customWidth="1"/>
    <col min="4609" max="4609" width="0.5703125" style="117" customWidth="1"/>
    <col min="4610" max="4611" width="17.140625" style="117" customWidth="1"/>
    <col min="4612" max="4612" width="0.42578125" style="117" customWidth="1"/>
    <col min="4613" max="4613" width="19.42578125" style="117" bestFit="1" customWidth="1"/>
    <col min="4614" max="4614" width="16.5703125" style="117" bestFit="1" customWidth="1"/>
    <col min="4615" max="4615" width="16" style="117" bestFit="1" customWidth="1"/>
    <col min="4616" max="4616" width="0.28515625" style="117" customWidth="1"/>
    <col min="4617" max="4617" width="16" style="117" customWidth="1"/>
    <col min="4618" max="4618" width="15.85546875" style="117" customWidth="1"/>
    <col min="4619" max="4619" width="15.5703125" style="117" customWidth="1"/>
    <col min="4620" max="4861" width="11.42578125" style="117"/>
    <col min="4862" max="4862" width="10.5703125" style="117" customWidth="1"/>
    <col min="4863" max="4863" width="12.42578125" style="117" customWidth="1"/>
    <col min="4864" max="4864" width="16.140625" style="117" customWidth="1"/>
    <col min="4865" max="4865" width="0.5703125" style="117" customWidth="1"/>
    <col min="4866" max="4867" width="17.140625" style="117" customWidth="1"/>
    <col min="4868" max="4868" width="0.42578125" style="117" customWidth="1"/>
    <col min="4869" max="4869" width="19.42578125" style="117" bestFit="1" customWidth="1"/>
    <col min="4870" max="4870" width="16.5703125" style="117" bestFit="1" customWidth="1"/>
    <col min="4871" max="4871" width="16" style="117" bestFit="1" customWidth="1"/>
    <col min="4872" max="4872" width="0.28515625" style="117" customWidth="1"/>
    <col min="4873" max="4873" width="16" style="117" customWidth="1"/>
    <col min="4874" max="4874" width="15.85546875" style="117" customWidth="1"/>
    <col min="4875" max="4875" width="15.5703125" style="117" customWidth="1"/>
    <col min="4876" max="5117" width="11.42578125" style="117"/>
    <col min="5118" max="5118" width="10.5703125" style="117" customWidth="1"/>
    <col min="5119" max="5119" width="12.42578125" style="117" customWidth="1"/>
    <col min="5120" max="5120" width="16.140625" style="117" customWidth="1"/>
    <col min="5121" max="5121" width="0.5703125" style="117" customWidth="1"/>
    <col min="5122" max="5123" width="17.140625" style="117" customWidth="1"/>
    <col min="5124" max="5124" width="0.42578125" style="117" customWidth="1"/>
    <col min="5125" max="5125" width="19.42578125" style="117" bestFit="1" customWidth="1"/>
    <col min="5126" max="5126" width="16.5703125" style="117" bestFit="1" customWidth="1"/>
    <col min="5127" max="5127" width="16" style="117" bestFit="1" customWidth="1"/>
    <col min="5128" max="5128" width="0.28515625" style="117" customWidth="1"/>
    <col min="5129" max="5129" width="16" style="117" customWidth="1"/>
    <col min="5130" max="5130" width="15.85546875" style="117" customWidth="1"/>
    <col min="5131" max="5131" width="15.5703125" style="117" customWidth="1"/>
    <col min="5132" max="5373" width="11.42578125" style="117"/>
    <col min="5374" max="5374" width="10.5703125" style="117" customWidth="1"/>
    <col min="5375" max="5375" width="12.42578125" style="117" customWidth="1"/>
    <col min="5376" max="5376" width="16.140625" style="117" customWidth="1"/>
    <col min="5377" max="5377" width="0.5703125" style="117" customWidth="1"/>
    <col min="5378" max="5379" width="17.140625" style="117" customWidth="1"/>
    <col min="5380" max="5380" width="0.42578125" style="117" customWidth="1"/>
    <col min="5381" max="5381" width="19.42578125" style="117" bestFit="1" customWidth="1"/>
    <col min="5382" max="5382" width="16.5703125" style="117" bestFit="1" customWidth="1"/>
    <col min="5383" max="5383" width="16" style="117" bestFit="1" customWidth="1"/>
    <col min="5384" max="5384" width="0.28515625" style="117" customWidth="1"/>
    <col min="5385" max="5385" width="16" style="117" customWidth="1"/>
    <col min="5386" max="5386" width="15.85546875" style="117" customWidth="1"/>
    <col min="5387" max="5387" width="15.5703125" style="117" customWidth="1"/>
    <col min="5388" max="5629" width="11.42578125" style="117"/>
    <col min="5630" max="5630" width="10.5703125" style="117" customWidth="1"/>
    <col min="5631" max="5631" width="12.42578125" style="117" customWidth="1"/>
    <col min="5632" max="5632" width="16.140625" style="117" customWidth="1"/>
    <col min="5633" max="5633" width="0.5703125" style="117" customWidth="1"/>
    <col min="5634" max="5635" width="17.140625" style="117" customWidth="1"/>
    <col min="5636" max="5636" width="0.42578125" style="117" customWidth="1"/>
    <col min="5637" max="5637" width="19.42578125" style="117" bestFit="1" customWidth="1"/>
    <col min="5638" max="5638" width="16.5703125" style="117" bestFit="1" customWidth="1"/>
    <col min="5639" max="5639" width="16" style="117" bestFit="1" customWidth="1"/>
    <col min="5640" max="5640" width="0.28515625" style="117" customWidth="1"/>
    <col min="5641" max="5641" width="16" style="117" customWidth="1"/>
    <col min="5642" max="5642" width="15.85546875" style="117" customWidth="1"/>
    <col min="5643" max="5643" width="15.5703125" style="117" customWidth="1"/>
    <col min="5644" max="5885" width="11.42578125" style="117"/>
    <col min="5886" max="5886" width="10.5703125" style="117" customWidth="1"/>
    <col min="5887" max="5887" width="12.42578125" style="117" customWidth="1"/>
    <col min="5888" max="5888" width="16.140625" style="117" customWidth="1"/>
    <col min="5889" max="5889" width="0.5703125" style="117" customWidth="1"/>
    <col min="5890" max="5891" width="17.140625" style="117" customWidth="1"/>
    <col min="5892" max="5892" width="0.42578125" style="117" customWidth="1"/>
    <col min="5893" max="5893" width="19.42578125" style="117" bestFit="1" customWidth="1"/>
    <col min="5894" max="5894" width="16.5703125" style="117" bestFit="1" customWidth="1"/>
    <col min="5895" max="5895" width="16" style="117" bestFit="1" customWidth="1"/>
    <col min="5896" max="5896" width="0.28515625" style="117" customWidth="1"/>
    <col min="5897" max="5897" width="16" style="117" customWidth="1"/>
    <col min="5898" max="5898" width="15.85546875" style="117" customWidth="1"/>
    <col min="5899" max="5899" width="15.5703125" style="117" customWidth="1"/>
    <col min="5900" max="6141" width="11.42578125" style="117"/>
    <col min="6142" max="6142" width="10.5703125" style="117" customWidth="1"/>
    <col min="6143" max="6143" width="12.42578125" style="117" customWidth="1"/>
    <col min="6144" max="6144" width="16.140625" style="117" customWidth="1"/>
    <col min="6145" max="6145" width="0.5703125" style="117" customWidth="1"/>
    <col min="6146" max="6147" width="17.140625" style="117" customWidth="1"/>
    <col min="6148" max="6148" width="0.42578125" style="117" customWidth="1"/>
    <col min="6149" max="6149" width="19.42578125" style="117" bestFit="1" customWidth="1"/>
    <col min="6150" max="6150" width="16.5703125" style="117" bestFit="1" customWidth="1"/>
    <col min="6151" max="6151" width="16" style="117" bestFit="1" customWidth="1"/>
    <col min="6152" max="6152" width="0.28515625" style="117" customWidth="1"/>
    <col min="6153" max="6153" width="16" style="117" customWidth="1"/>
    <col min="6154" max="6154" width="15.85546875" style="117" customWidth="1"/>
    <col min="6155" max="6155" width="15.5703125" style="117" customWidth="1"/>
    <col min="6156" max="6397" width="11.42578125" style="117"/>
    <col min="6398" max="6398" width="10.5703125" style="117" customWidth="1"/>
    <col min="6399" max="6399" width="12.42578125" style="117" customWidth="1"/>
    <col min="6400" max="6400" width="16.140625" style="117" customWidth="1"/>
    <col min="6401" max="6401" width="0.5703125" style="117" customWidth="1"/>
    <col min="6402" max="6403" width="17.140625" style="117" customWidth="1"/>
    <col min="6404" max="6404" width="0.42578125" style="117" customWidth="1"/>
    <col min="6405" max="6405" width="19.42578125" style="117" bestFit="1" customWidth="1"/>
    <col min="6406" max="6406" width="16.5703125" style="117" bestFit="1" customWidth="1"/>
    <col min="6407" max="6407" width="16" style="117" bestFit="1" customWidth="1"/>
    <col min="6408" max="6408" width="0.28515625" style="117" customWidth="1"/>
    <col min="6409" max="6409" width="16" style="117" customWidth="1"/>
    <col min="6410" max="6410" width="15.85546875" style="117" customWidth="1"/>
    <col min="6411" max="6411" width="15.5703125" style="117" customWidth="1"/>
    <col min="6412" max="6653" width="11.42578125" style="117"/>
    <col min="6654" max="6654" width="10.5703125" style="117" customWidth="1"/>
    <col min="6655" max="6655" width="12.42578125" style="117" customWidth="1"/>
    <col min="6656" max="6656" width="16.140625" style="117" customWidth="1"/>
    <col min="6657" max="6657" width="0.5703125" style="117" customWidth="1"/>
    <col min="6658" max="6659" width="17.140625" style="117" customWidth="1"/>
    <col min="6660" max="6660" width="0.42578125" style="117" customWidth="1"/>
    <col min="6661" max="6661" width="19.42578125" style="117" bestFit="1" customWidth="1"/>
    <col min="6662" max="6662" width="16.5703125" style="117" bestFit="1" customWidth="1"/>
    <col min="6663" max="6663" width="16" style="117" bestFit="1" customWidth="1"/>
    <col min="6664" max="6664" width="0.28515625" style="117" customWidth="1"/>
    <col min="6665" max="6665" width="16" style="117" customWidth="1"/>
    <col min="6666" max="6666" width="15.85546875" style="117" customWidth="1"/>
    <col min="6667" max="6667" width="15.5703125" style="117" customWidth="1"/>
    <col min="6668" max="6909" width="11.42578125" style="117"/>
    <col min="6910" max="6910" width="10.5703125" style="117" customWidth="1"/>
    <col min="6911" max="6911" width="12.42578125" style="117" customWidth="1"/>
    <col min="6912" max="6912" width="16.140625" style="117" customWidth="1"/>
    <col min="6913" max="6913" width="0.5703125" style="117" customWidth="1"/>
    <col min="6914" max="6915" width="17.140625" style="117" customWidth="1"/>
    <col min="6916" max="6916" width="0.42578125" style="117" customWidth="1"/>
    <col min="6917" max="6917" width="19.42578125" style="117" bestFit="1" customWidth="1"/>
    <col min="6918" max="6918" width="16.5703125" style="117" bestFit="1" customWidth="1"/>
    <col min="6919" max="6919" width="16" style="117" bestFit="1" customWidth="1"/>
    <col min="6920" max="6920" width="0.28515625" style="117" customWidth="1"/>
    <col min="6921" max="6921" width="16" style="117" customWidth="1"/>
    <col min="6922" max="6922" width="15.85546875" style="117" customWidth="1"/>
    <col min="6923" max="6923" width="15.5703125" style="117" customWidth="1"/>
    <col min="6924" max="7165" width="11.42578125" style="117"/>
    <col min="7166" max="7166" width="10.5703125" style="117" customWidth="1"/>
    <col min="7167" max="7167" width="12.42578125" style="117" customWidth="1"/>
    <col min="7168" max="7168" width="16.140625" style="117" customWidth="1"/>
    <col min="7169" max="7169" width="0.5703125" style="117" customWidth="1"/>
    <col min="7170" max="7171" width="17.140625" style="117" customWidth="1"/>
    <col min="7172" max="7172" width="0.42578125" style="117" customWidth="1"/>
    <col min="7173" max="7173" width="19.42578125" style="117" bestFit="1" customWidth="1"/>
    <col min="7174" max="7174" width="16.5703125" style="117" bestFit="1" customWidth="1"/>
    <col min="7175" max="7175" width="16" style="117" bestFit="1" customWidth="1"/>
    <col min="7176" max="7176" width="0.28515625" style="117" customWidth="1"/>
    <col min="7177" max="7177" width="16" style="117" customWidth="1"/>
    <col min="7178" max="7178" width="15.85546875" style="117" customWidth="1"/>
    <col min="7179" max="7179" width="15.5703125" style="117" customWidth="1"/>
    <col min="7180" max="7421" width="11.42578125" style="117"/>
    <col min="7422" max="7422" width="10.5703125" style="117" customWidth="1"/>
    <col min="7423" max="7423" width="12.42578125" style="117" customWidth="1"/>
    <col min="7424" max="7424" width="16.140625" style="117" customWidth="1"/>
    <col min="7425" max="7425" width="0.5703125" style="117" customWidth="1"/>
    <col min="7426" max="7427" width="17.140625" style="117" customWidth="1"/>
    <col min="7428" max="7428" width="0.42578125" style="117" customWidth="1"/>
    <col min="7429" max="7429" width="19.42578125" style="117" bestFit="1" customWidth="1"/>
    <col min="7430" max="7430" width="16.5703125" style="117" bestFit="1" customWidth="1"/>
    <col min="7431" max="7431" width="16" style="117" bestFit="1" customWidth="1"/>
    <col min="7432" max="7432" width="0.28515625" style="117" customWidth="1"/>
    <col min="7433" max="7433" width="16" style="117" customWidth="1"/>
    <col min="7434" max="7434" width="15.85546875" style="117" customWidth="1"/>
    <col min="7435" max="7435" width="15.5703125" style="117" customWidth="1"/>
    <col min="7436" max="7677" width="11.42578125" style="117"/>
    <col min="7678" max="7678" width="10.5703125" style="117" customWidth="1"/>
    <col min="7679" max="7679" width="12.42578125" style="117" customWidth="1"/>
    <col min="7680" max="7680" width="16.140625" style="117" customWidth="1"/>
    <col min="7681" max="7681" width="0.5703125" style="117" customWidth="1"/>
    <col min="7682" max="7683" width="17.140625" style="117" customWidth="1"/>
    <col min="7684" max="7684" width="0.42578125" style="117" customWidth="1"/>
    <col min="7685" max="7685" width="19.42578125" style="117" bestFit="1" customWidth="1"/>
    <col min="7686" max="7686" width="16.5703125" style="117" bestFit="1" customWidth="1"/>
    <col min="7687" max="7687" width="16" style="117" bestFit="1" customWidth="1"/>
    <col min="7688" max="7688" width="0.28515625" style="117" customWidth="1"/>
    <col min="7689" max="7689" width="16" style="117" customWidth="1"/>
    <col min="7690" max="7690" width="15.85546875" style="117" customWidth="1"/>
    <col min="7691" max="7691" width="15.5703125" style="117" customWidth="1"/>
    <col min="7692" max="7933" width="11.42578125" style="117"/>
    <col min="7934" max="7934" width="10.5703125" style="117" customWidth="1"/>
    <col min="7935" max="7935" width="12.42578125" style="117" customWidth="1"/>
    <col min="7936" max="7936" width="16.140625" style="117" customWidth="1"/>
    <col min="7937" max="7937" width="0.5703125" style="117" customWidth="1"/>
    <col min="7938" max="7939" width="17.140625" style="117" customWidth="1"/>
    <col min="7940" max="7940" width="0.42578125" style="117" customWidth="1"/>
    <col min="7941" max="7941" width="19.42578125" style="117" bestFit="1" customWidth="1"/>
    <col min="7942" max="7942" width="16.5703125" style="117" bestFit="1" customWidth="1"/>
    <col min="7943" max="7943" width="16" style="117" bestFit="1" customWidth="1"/>
    <col min="7944" max="7944" width="0.28515625" style="117" customWidth="1"/>
    <col min="7945" max="7945" width="16" style="117" customWidth="1"/>
    <col min="7946" max="7946" width="15.85546875" style="117" customWidth="1"/>
    <col min="7947" max="7947" width="15.5703125" style="117" customWidth="1"/>
    <col min="7948" max="8189" width="11.42578125" style="117"/>
    <col min="8190" max="8190" width="10.5703125" style="117" customWidth="1"/>
    <col min="8191" max="8191" width="12.42578125" style="117" customWidth="1"/>
    <col min="8192" max="8192" width="16.140625" style="117" customWidth="1"/>
    <col min="8193" max="8193" width="0.5703125" style="117" customWidth="1"/>
    <col min="8194" max="8195" width="17.140625" style="117" customWidth="1"/>
    <col min="8196" max="8196" width="0.42578125" style="117" customWidth="1"/>
    <col min="8197" max="8197" width="19.42578125" style="117" bestFit="1" customWidth="1"/>
    <col min="8198" max="8198" width="16.5703125" style="117" bestFit="1" customWidth="1"/>
    <col min="8199" max="8199" width="16" style="117" bestFit="1" customWidth="1"/>
    <col min="8200" max="8200" width="0.28515625" style="117" customWidth="1"/>
    <col min="8201" max="8201" width="16" style="117" customWidth="1"/>
    <col min="8202" max="8202" width="15.85546875" style="117" customWidth="1"/>
    <col min="8203" max="8203" width="15.5703125" style="117" customWidth="1"/>
    <col min="8204" max="8445" width="11.42578125" style="117"/>
    <col min="8446" max="8446" width="10.5703125" style="117" customWidth="1"/>
    <col min="8447" max="8447" width="12.42578125" style="117" customWidth="1"/>
    <col min="8448" max="8448" width="16.140625" style="117" customWidth="1"/>
    <col min="8449" max="8449" width="0.5703125" style="117" customWidth="1"/>
    <col min="8450" max="8451" width="17.140625" style="117" customWidth="1"/>
    <col min="8452" max="8452" width="0.42578125" style="117" customWidth="1"/>
    <col min="8453" max="8453" width="19.42578125" style="117" bestFit="1" customWidth="1"/>
    <col min="8454" max="8454" width="16.5703125" style="117" bestFit="1" customWidth="1"/>
    <col min="8455" max="8455" width="16" style="117" bestFit="1" customWidth="1"/>
    <col min="8456" max="8456" width="0.28515625" style="117" customWidth="1"/>
    <col min="8457" max="8457" width="16" style="117" customWidth="1"/>
    <col min="8458" max="8458" width="15.85546875" style="117" customWidth="1"/>
    <col min="8459" max="8459" width="15.5703125" style="117" customWidth="1"/>
    <col min="8460" max="8701" width="11.42578125" style="117"/>
    <col min="8702" max="8702" width="10.5703125" style="117" customWidth="1"/>
    <col min="8703" max="8703" width="12.42578125" style="117" customWidth="1"/>
    <col min="8704" max="8704" width="16.140625" style="117" customWidth="1"/>
    <col min="8705" max="8705" width="0.5703125" style="117" customWidth="1"/>
    <col min="8706" max="8707" width="17.140625" style="117" customWidth="1"/>
    <col min="8708" max="8708" width="0.42578125" style="117" customWidth="1"/>
    <col min="8709" max="8709" width="19.42578125" style="117" bestFit="1" customWidth="1"/>
    <col min="8710" max="8710" width="16.5703125" style="117" bestFit="1" customWidth="1"/>
    <col min="8711" max="8711" width="16" style="117" bestFit="1" customWidth="1"/>
    <col min="8712" max="8712" width="0.28515625" style="117" customWidth="1"/>
    <col min="8713" max="8713" width="16" style="117" customWidth="1"/>
    <col min="8714" max="8714" width="15.85546875" style="117" customWidth="1"/>
    <col min="8715" max="8715" width="15.5703125" style="117" customWidth="1"/>
    <col min="8716" max="8957" width="11.42578125" style="117"/>
    <col min="8958" max="8958" width="10.5703125" style="117" customWidth="1"/>
    <col min="8959" max="8959" width="12.42578125" style="117" customWidth="1"/>
    <col min="8960" max="8960" width="16.140625" style="117" customWidth="1"/>
    <col min="8961" max="8961" width="0.5703125" style="117" customWidth="1"/>
    <col min="8962" max="8963" width="17.140625" style="117" customWidth="1"/>
    <col min="8964" max="8964" width="0.42578125" style="117" customWidth="1"/>
    <col min="8965" max="8965" width="19.42578125" style="117" bestFit="1" customWidth="1"/>
    <col min="8966" max="8966" width="16.5703125" style="117" bestFit="1" customWidth="1"/>
    <col min="8967" max="8967" width="16" style="117" bestFit="1" customWidth="1"/>
    <col min="8968" max="8968" width="0.28515625" style="117" customWidth="1"/>
    <col min="8969" max="8969" width="16" style="117" customWidth="1"/>
    <col min="8970" max="8970" width="15.85546875" style="117" customWidth="1"/>
    <col min="8971" max="8971" width="15.5703125" style="117" customWidth="1"/>
    <col min="8972" max="9213" width="11.42578125" style="117"/>
    <col min="9214" max="9214" width="10.5703125" style="117" customWidth="1"/>
    <col min="9215" max="9215" width="12.42578125" style="117" customWidth="1"/>
    <col min="9216" max="9216" width="16.140625" style="117" customWidth="1"/>
    <col min="9217" max="9217" width="0.5703125" style="117" customWidth="1"/>
    <col min="9218" max="9219" width="17.140625" style="117" customWidth="1"/>
    <col min="9220" max="9220" width="0.42578125" style="117" customWidth="1"/>
    <col min="9221" max="9221" width="19.42578125" style="117" bestFit="1" customWidth="1"/>
    <col min="9222" max="9222" width="16.5703125" style="117" bestFit="1" customWidth="1"/>
    <col min="9223" max="9223" width="16" style="117" bestFit="1" customWidth="1"/>
    <col min="9224" max="9224" width="0.28515625" style="117" customWidth="1"/>
    <col min="9225" max="9225" width="16" style="117" customWidth="1"/>
    <col min="9226" max="9226" width="15.85546875" style="117" customWidth="1"/>
    <col min="9227" max="9227" width="15.5703125" style="117" customWidth="1"/>
    <col min="9228" max="9469" width="11.42578125" style="117"/>
    <col min="9470" max="9470" width="10.5703125" style="117" customWidth="1"/>
    <col min="9471" max="9471" width="12.42578125" style="117" customWidth="1"/>
    <col min="9472" max="9472" width="16.140625" style="117" customWidth="1"/>
    <col min="9473" max="9473" width="0.5703125" style="117" customWidth="1"/>
    <col min="9474" max="9475" width="17.140625" style="117" customWidth="1"/>
    <col min="9476" max="9476" width="0.42578125" style="117" customWidth="1"/>
    <col min="9477" max="9477" width="19.42578125" style="117" bestFit="1" customWidth="1"/>
    <col min="9478" max="9478" width="16.5703125" style="117" bestFit="1" customWidth="1"/>
    <col min="9479" max="9479" width="16" style="117" bestFit="1" customWidth="1"/>
    <col min="9480" max="9480" width="0.28515625" style="117" customWidth="1"/>
    <col min="9481" max="9481" width="16" style="117" customWidth="1"/>
    <col min="9482" max="9482" width="15.85546875" style="117" customWidth="1"/>
    <col min="9483" max="9483" width="15.5703125" style="117" customWidth="1"/>
    <col min="9484" max="9725" width="11.42578125" style="117"/>
    <col min="9726" max="9726" width="10.5703125" style="117" customWidth="1"/>
    <col min="9727" max="9727" width="12.42578125" style="117" customWidth="1"/>
    <col min="9728" max="9728" width="16.140625" style="117" customWidth="1"/>
    <col min="9729" max="9729" width="0.5703125" style="117" customWidth="1"/>
    <col min="9730" max="9731" width="17.140625" style="117" customWidth="1"/>
    <col min="9732" max="9732" width="0.42578125" style="117" customWidth="1"/>
    <col min="9733" max="9733" width="19.42578125" style="117" bestFit="1" customWidth="1"/>
    <col min="9734" max="9734" width="16.5703125" style="117" bestFit="1" customWidth="1"/>
    <col min="9735" max="9735" width="16" style="117" bestFit="1" customWidth="1"/>
    <col min="9736" max="9736" width="0.28515625" style="117" customWidth="1"/>
    <col min="9737" max="9737" width="16" style="117" customWidth="1"/>
    <col min="9738" max="9738" width="15.85546875" style="117" customWidth="1"/>
    <col min="9739" max="9739" width="15.5703125" style="117" customWidth="1"/>
    <col min="9740" max="9981" width="11.42578125" style="117"/>
    <col min="9982" max="9982" width="10.5703125" style="117" customWidth="1"/>
    <col min="9983" max="9983" width="12.42578125" style="117" customWidth="1"/>
    <col min="9984" max="9984" width="16.140625" style="117" customWidth="1"/>
    <col min="9985" max="9985" width="0.5703125" style="117" customWidth="1"/>
    <col min="9986" max="9987" width="17.140625" style="117" customWidth="1"/>
    <col min="9988" max="9988" width="0.42578125" style="117" customWidth="1"/>
    <col min="9989" max="9989" width="19.42578125" style="117" bestFit="1" customWidth="1"/>
    <col min="9990" max="9990" width="16.5703125" style="117" bestFit="1" customWidth="1"/>
    <col min="9991" max="9991" width="16" style="117" bestFit="1" customWidth="1"/>
    <col min="9992" max="9992" width="0.28515625" style="117" customWidth="1"/>
    <col min="9993" max="9993" width="16" style="117" customWidth="1"/>
    <col min="9994" max="9994" width="15.85546875" style="117" customWidth="1"/>
    <col min="9995" max="9995" width="15.5703125" style="117" customWidth="1"/>
    <col min="9996" max="10237" width="11.42578125" style="117"/>
    <col min="10238" max="10238" width="10.5703125" style="117" customWidth="1"/>
    <col min="10239" max="10239" width="12.42578125" style="117" customWidth="1"/>
    <col min="10240" max="10240" width="16.140625" style="117" customWidth="1"/>
    <col min="10241" max="10241" width="0.5703125" style="117" customWidth="1"/>
    <col min="10242" max="10243" width="17.140625" style="117" customWidth="1"/>
    <col min="10244" max="10244" width="0.42578125" style="117" customWidth="1"/>
    <col min="10245" max="10245" width="19.42578125" style="117" bestFit="1" customWidth="1"/>
    <col min="10246" max="10246" width="16.5703125" style="117" bestFit="1" customWidth="1"/>
    <col min="10247" max="10247" width="16" style="117" bestFit="1" customWidth="1"/>
    <col min="10248" max="10248" width="0.28515625" style="117" customWidth="1"/>
    <col min="10249" max="10249" width="16" style="117" customWidth="1"/>
    <col min="10250" max="10250" width="15.85546875" style="117" customWidth="1"/>
    <col min="10251" max="10251" width="15.5703125" style="117" customWidth="1"/>
    <col min="10252" max="10493" width="11.42578125" style="117"/>
    <col min="10494" max="10494" width="10.5703125" style="117" customWidth="1"/>
    <col min="10495" max="10495" width="12.42578125" style="117" customWidth="1"/>
    <col min="10496" max="10496" width="16.140625" style="117" customWidth="1"/>
    <col min="10497" max="10497" width="0.5703125" style="117" customWidth="1"/>
    <col min="10498" max="10499" width="17.140625" style="117" customWidth="1"/>
    <col min="10500" max="10500" width="0.42578125" style="117" customWidth="1"/>
    <col min="10501" max="10501" width="19.42578125" style="117" bestFit="1" customWidth="1"/>
    <col min="10502" max="10502" width="16.5703125" style="117" bestFit="1" customWidth="1"/>
    <col min="10503" max="10503" width="16" style="117" bestFit="1" customWidth="1"/>
    <col min="10504" max="10504" width="0.28515625" style="117" customWidth="1"/>
    <col min="10505" max="10505" width="16" style="117" customWidth="1"/>
    <col min="10506" max="10506" width="15.85546875" style="117" customWidth="1"/>
    <col min="10507" max="10507" width="15.5703125" style="117" customWidth="1"/>
    <col min="10508" max="10749" width="11.42578125" style="117"/>
    <col min="10750" max="10750" width="10.5703125" style="117" customWidth="1"/>
    <col min="10751" max="10751" width="12.42578125" style="117" customWidth="1"/>
    <col min="10752" max="10752" width="16.140625" style="117" customWidth="1"/>
    <col min="10753" max="10753" width="0.5703125" style="117" customWidth="1"/>
    <col min="10754" max="10755" width="17.140625" style="117" customWidth="1"/>
    <col min="10756" max="10756" width="0.42578125" style="117" customWidth="1"/>
    <col min="10757" max="10757" width="19.42578125" style="117" bestFit="1" customWidth="1"/>
    <col min="10758" max="10758" width="16.5703125" style="117" bestFit="1" customWidth="1"/>
    <col min="10759" max="10759" width="16" style="117" bestFit="1" customWidth="1"/>
    <col min="10760" max="10760" width="0.28515625" style="117" customWidth="1"/>
    <col min="10761" max="10761" width="16" style="117" customWidth="1"/>
    <col min="10762" max="10762" width="15.85546875" style="117" customWidth="1"/>
    <col min="10763" max="10763" width="15.5703125" style="117" customWidth="1"/>
    <col min="10764" max="11005" width="11.42578125" style="117"/>
    <col min="11006" max="11006" width="10.5703125" style="117" customWidth="1"/>
    <col min="11007" max="11007" width="12.42578125" style="117" customWidth="1"/>
    <col min="11008" max="11008" width="16.140625" style="117" customWidth="1"/>
    <col min="11009" max="11009" width="0.5703125" style="117" customWidth="1"/>
    <col min="11010" max="11011" width="17.140625" style="117" customWidth="1"/>
    <col min="11012" max="11012" width="0.42578125" style="117" customWidth="1"/>
    <col min="11013" max="11013" width="19.42578125" style="117" bestFit="1" customWidth="1"/>
    <col min="11014" max="11014" width="16.5703125" style="117" bestFit="1" customWidth="1"/>
    <col min="11015" max="11015" width="16" style="117" bestFit="1" customWidth="1"/>
    <col min="11016" max="11016" width="0.28515625" style="117" customWidth="1"/>
    <col min="11017" max="11017" width="16" style="117" customWidth="1"/>
    <col min="11018" max="11018" width="15.85546875" style="117" customWidth="1"/>
    <col min="11019" max="11019" width="15.5703125" style="117" customWidth="1"/>
    <col min="11020" max="11261" width="11.42578125" style="117"/>
    <col min="11262" max="11262" width="10.5703125" style="117" customWidth="1"/>
    <col min="11263" max="11263" width="12.42578125" style="117" customWidth="1"/>
    <col min="11264" max="11264" width="16.140625" style="117" customWidth="1"/>
    <col min="11265" max="11265" width="0.5703125" style="117" customWidth="1"/>
    <col min="11266" max="11267" width="17.140625" style="117" customWidth="1"/>
    <col min="11268" max="11268" width="0.42578125" style="117" customWidth="1"/>
    <col min="11269" max="11269" width="19.42578125" style="117" bestFit="1" customWidth="1"/>
    <col min="11270" max="11270" width="16.5703125" style="117" bestFit="1" customWidth="1"/>
    <col min="11271" max="11271" width="16" style="117" bestFit="1" customWidth="1"/>
    <col min="11272" max="11272" width="0.28515625" style="117" customWidth="1"/>
    <col min="11273" max="11273" width="16" style="117" customWidth="1"/>
    <col min="11274" max="11274" width="15.85546875" style="117" customWidth="1"/>
    <col min="11275" max="11275" width="15.5703125" style="117" customWidth="1"/>
    <col min="11276" max="11517" width="11.42578125" style="117"/>
    <col min="11518" max="11518" width="10.5703125" style="117" customWidth="1"/>
    <col min="11519" max="11519" width="12.42578125" style="117" customWidth="1"/>
    <col min="11520" max="11520" width="16.140625" style="117" customWidth="1"/>
    <col min="11521" max="11521" width="0.5703125" style="117" customWidth="1"/>
    <col min="11522" max="11523" width="17.140625" style="117" customWidth="1"/>
    <col min="11524" max="11524" width="0.42578125" style="117" customWidth="1"/>
    <col min="11525" max="11525" width="19.42578125" style="117" bestFit="1" customWidth="1"/>
    <col min="11526" max="11526" width="16.5703125" style="117" bestFit="1" customWidth="1"/>
    <col min="11527" max="11527" width="16" style="117" bestFit="1" customWidth="1"/>
    <col min="11528" max="11528" width="0.28515625" style="117" customWidth="1"/>
    <col min="11529" max="11529" width="16" style="117" customWidth="1"/>
    <col min="11530" max="11530" width="15.85546875" style="117" customWidth="1"/>
    <col min="11531" max="11531" width="15.5703125" style="117" customWidth="1"/>
    <col min="11532" max="11773" width="11.42578125" style="117"/>
    <col min="11774" max="11774" width="10.5703125" style="117" customWidth="1"/>
    <col min="11775" max="11775" width="12.42578125" style="117" customWidth="1"/>
    <col min="11776" max="11776" width="16.140625" style="117" customWidth="1"/>
    <col min="11777" max="11777" width="0.5703125" style="117" customWidth="1"/>
    <col min="11778" max="11779" width="17.140625" style="117" customWidth="1"/>
    <col min="11780" max="11780" width="0.42578125" style="117" customWidth="1"/>
    <col min="11781" max="11781" width="19.42578125" style="117" bestFit="1" customWidth="1"/>
    <col min="11782" max="11782" width="16.5703125" style="117" bestFit="1" customWidth="1"/>
    <col min="11783" max="11783" width="16" style="117" bestFit="1" customWidth="1"/>
    <col min="11784" max="11784" width="0.28515625" style="117" customWidth="1"/>
    <col min="11785" max="11785" width="16" style="117" customWidth="1"/>
    <col min="11786" max="11786" width="15.85546875" style="117" customWidth="1"/>
    <col min="11787" max="11787" width="15.5703125" style="117" customWidth="1"/>
    <col min="11788" max="12029" width="11.42578125" style="117"/>
    <col min="12030" max="12030" width="10.5703125" style="117" customWidth="1"/>
    <col min="12031" max="12031" width="12.42578125" style="117" customWidth="1"/>
    <col min="12032" max="12032" width="16.140625" style="117" customWidth="1"/>
    <col min="12033" max="12033" width="0.5703125" style="117" customWidth="1"/>
    <col min="12034" max="12035" width="17.140625" style="117" customWidth="1"/>
    <col min="12036" max="12036" width="0.42578125" style="117" customWidth="1"/>
    <col min="12037" max="12037" width="19.42578125" style="117" bestFit="1" customWidth="1"/>
    <col min="12038" max="12038" width="16.5703125" style="117" bestFit="1" customWidth="1"/>
    <col min="12039" max="12039" width="16" style="117" bestFit="1" customWidth="1"/>
    <col min="12040" max="12040" width="0.28515625" style="117" customWidth="1"/>
    <col min="12041" max="12041" width="16" style="117" customWidth="1"/>
    <col min="12042" max="12042" width="15.85546875" style="117" customWidth="1"/>
    <col min="12043" max="12043" width="15.5703125" style="117" customWidth="1"/>
    <col min="12044" max="12285" width="11.42578125" style="117"/>
    <col min="12286" max="12286" width="10.5703125" style="117" customWidth="1"/>
    <col min="12287" max="12287" width="12.42578125" style="117" customWidth="1"/>
    <col min="12288" max="12288" width="16.140625" style="117" customWidth="1"/>
    <col min="12289" max="12289" width="0.5703125" style="117" customWidth="1"/>
    <col min="12290" max="12291" width="17.140625" style="117" customWidth="1"/>
    <col min="12292" max="12292" width="0.42578125" style="117" customWidth="1"/>
    <col min="12293" max="12293" width="19.42578125" style="117" bestFit="1" customWidth="1"/>
    <col min="12294" max="12294" width="16.5703125" style="117" bestFit="1" customWidth="1"/>
    <col min="12295" max="12295" width="16" style="117" bestFit="1" customWidth="1"/>
    <col min="12296" max="12296" width="0.28515625" style="117" customWidth="1"/>
    <col min="12297" max="12297" width="16" style="117" customWidth="1"/>
    <col min="12298" max="12298" width="15.85546875" style="117" customWidth="1"/>
    <col min="12299" max="12299" width="15.5703125" style="117" customWidth="1"/>
    <col min="12300" max="12541" width="11.42578125" style="117"/>
    <col min="12542" max="12542" width="10.5703125" style="117" customWidth="1"/>
    <col min="12543" max="12543" width="12.42578125" style="117" customWidth="1"/>
    <col min="12544" max="12544" width="16.140625" style="117" customWidth="1"/>
    <col min="12545" max="12545" width="0.5703125" style="117" customWidth="1"/>
    <col min="12546" max="12547" width="17.140625" style="117" customWidth="1"/>
    <col min="12548" max="12548" width="0.42578125" style="117" customWidth="1"/>
    <col min="12549" max="12549" width="19.42578125" style="117" bestFit="1" customWidth="1"/>
    <col min="12550" max="12550" width="16.5703125" style="117" bestFit="1" customWidth="1"/>
    <col min="12551" max="12551" width="16" style="117" bestFit="1" customWidth="1"/>
    <col min="12552" max="12552" width="0.28515625" style="117" customWidth="1"/>
    <col min="12553" max="12553" width="16" style="117" customWidth="1"/>
    <col min="12554" max="12554" width="15.85546875" style="117" customWidth="1"/>
    <col min="12555" max="12555" width="15.5703125" style="117" customWidth="1"/>
    <col min="12556" max="12797" width="11.42578125" style="117"/>
    <col min="12798" max="12798" width="10.5703125" style="117" customWidth="1"/>
    <col min="12799" max="12799" width="12.42578125" style="117" customWidth="1"/>
    <col min="12800" max="12800" width="16.140625" style="117" customWidth="1"/>
    <col min="12801" max="12801" width="0.5703125" style="117" customWidth="1"/>
    <col min="12802" max="12803" width="17.140625" style="117" customWidth="1"/>
    <col min="12804" max="12804" width="0.42578125" style="117" customWidth="1"/>
    <col min="12805" max="12805" width="19.42578125" style="117" bestFit="1" customWidth="1"/>
    <col min="12806" max="12806" width="16.5703125" style="117" bestFit="1" customWidth="1"/>
    <col min="12807" max="12807" width="16" style="117" bestFit="1" customWidth="1"/>
    <col min="12808" max="12808" width="0.28515625" style="117" customWidth="1"/>
    <col min="12809" max="12809" width="16" style="117" customWidth="1"/>
    <col min="12810" max="12810" width="15.85546875" style="117" customWidth="1"/>
    <col min="12811" max="12811" width="15.5703125" style="117" customWidth="1"/>
    <col min="12812" max="13053" width="11.42578125" style="117"/>
    <col min="13054" max="13054" width="10.5703125" style="117" customWidth="1"/>
    <col min="13055" max="13055" width="12.42578125" style="117" customWidth="1"/>
    <col min="13056" max="13056" width="16.140625" style="117" customWidth="1"/>
    <col min="13057" max="13057" width="0.5703125" style="117" customWidth="1"/>
    <col min="13058" max="13059" width="17.140625" style="117" customWidth="1"/>
    <col min="13060" max="13060" width="0.42578125" style="117" customWidth="1"/>
    <col min="13061" max="13061" width="19.42578125" style="117" bestFit="1" customWidth="1"/>
    <col min="13062" max="13062" width="16.5703125" style="117" bestFit="1" customWidth="1"/>
    <col min="13063" max="13063" width="16" style="117" bestFit="1" customWidth="1"/>
    <col min="13064" max="13064" width="0.28515625" style="117" customWidth="1"/>
    <col min="13065" max="13065" width="16" style="117" customWidth="1"/>
    <col min="13066" max="13066" width="15.85546875" style="117" customWidth="1"/>
    <col min="13067" max="13067" width="15.5703125" style="117" customWidth="1"/>
    <col min="13068" max="13309" width="11.42578125" style="117"/>
    <col min="13310" max="13310" width="10.5703125" style="117" customWidth="1"/>
    <col min="13311" max="13311" width="12.42578125" style="117" customWidth="1"/>
    <col min="13312" max="13312" width="16.140625" style="117" customWidth="1"/>
    <col min="13313" max="13313" width="0.5703125" style="117" customWidth="1"/>
    <col min="13314" max="13315" width="17.140625" style="117" customWidth="1"/>
    <col min="13316" max="13316" width="0.42578125" style="117" customWidth="1"/>
    <col min="13317" max="13317" width="19.42578125" style="117" bestFit="1" customWidth="1"/>
    <col min="13318" max="13318" width="16.5703125" style="117" bestFit="1" customWidth="1"/>
    <col min="13319" max="13319" width="16" style="117" bestFit="1" customWidth="1"/>
    <col min="13320" max="13320" width="0.28515625" style="117" customWidth="1"/>
    <col min="13321" max="13321" width="16" style="117" customWidth="1"/>
    <col min="13322" max="13322" width="15.85546875" style="117" customWidth="1"/>
    <col min="13323" max="13323" width="15.5703125" style="117" customWidth="1"/>
    <col min="13324" max="13565" width="11.42578125" style="117"/>
    <col min="13566" max="13566" width="10.5703125" style="117" customWidth="1"/>
    <col min="13567" max="13567" width="12.42578125" style="117" customWidth="1"/>
    <col min="13568" max="13568" width="16.140625" style="117" customWidth="1"/>
    <col min="13569" max="13569" width="0.5703125" style="117" customWidth="1"/>
    <col min="13570" max="13571" width="17.140625" style="117" customWidth="1"/>
    <col min="13572" max="13572" width="0.42578125" style="117" customWidth="1"/>
    <col min="13573" max="13573" width="19.42578125" style="117" bestFit="1" customWidth="1"/>
    <col min="13574" max="13574" width="16.5703125" style="117" bestFit="1" customWidth="1"/>
    <col min="13575" max="13575" width="16" style="117" bestFit="1" customWidth="1"/>
    <col min="13576" max="13576" width="0.28515625" style="117" customWidth="1"/>
    <col min="13577" max="13577" width="16" style="117" customWidth="1"/>
    <col min="13578" max="13578" width="15.85546875" style="117" customWidth="1"/>
    <col min="13579" max="13579" width="15.5703125" style="117" customWidth="1"/>
    <col min="13580" max="13821" width="11.42578125" style="117"/>
    <col min="13822" max="13822" width="10.5703125" style="117" customWidth="1"/>
    <col min="13823" max="13823" width="12.42578125" style="117" customWidth="1"/>
    <col min="13824" max="13824" width="16.140625" style="117" customWidth="1"/>
    <col min="13825" max="13825" width="0.5703125" style="117" customWidth="1"/>
    <col min="13826" max="13827" width="17.140625" style="117" customWidth="1"/>
    <col min="13828" max="13828" width="0.42578125" style="117" customWidth="1"/>
    <col min="13829" max="13829" width="19.42578125" style="117" bestFit="1" customWidth="1"/>
    <col min="13830" max="13830" width="16.5703125" style="117" bestFit="1" customWidth="1"/>
    <col min="13831" max="13831" width="16" style="117" bestFit="1" customWidth="1"/>
    <col min="13832" max="13832" width="0.28515625" style="117" customWidth="1"/>
    <col min="13833" max="13833" width="16" style="117" customWidth="1"/>
    <col min="13834" max="13834" width="15.85546875" style="117" customWidth="1"/>
    <col min="13835" max="13835" width="15.5703125" style="117" customWidth="1"/>
    <col min="13836" max="14077" width="11.42578125" style="117"/>
    <col min="14078" max="14078" width="10.5703125" style="117" customWidth="1"/>
    <col min="14079" max="14079" width="12.42578125" style="117" customWidth="1"/>
    <col min="14080" max="14080" width="16.140625" style="117" customWidth="1"/>
    <col min="14081" max="14081" width="0.5703125" style="117" customWidth="1"/>
    <col min="14082" max="14083" width="17.140625" style="117" customWidth="1"/>
    <col min="14084" max="14084" width="0.42578125" style="117" customWidth="1"/>
    <col min="14085" max="14085" width="19.42578125" style="117" bestFit="1" customWidth="1"/>
    <col min="14086" max="14086" width="16.5703125" style="117" bestFit="1" customWidth="1"/>
    <col min="14087" max="14087" width="16" style="117" bestFit="1" customWidth="1"/>
    <col min="14088" max="14088" width="0.28515625" style="117" customWidth="1"/>
    <col min="14089" max="14089" width="16" style="117" customWidth="1"/>
    <col min="14090" max="14090" width="15.85546875" style="117" customWidth="1"/>
    <col min="14091" max="14091" width="15.5703125" style="117" customWidth="1"/>
    <col min="14092" max="14333" width="11.42578125" style="117"/>
    <col min="14334" max="14334" width="10.5703125" style="117" customWidth="1"/>
    <col min="14335" max="14335" width="12.42578125" style="117" customWidth="1"/>
    <col min="14336" max="14336" width="16.140625" style="117" customWidth="1"/>
    <col min="14337" max="14337" width="0.5703125" style="117" customWidth="1"/>
    <col min="14338" max="14339" width="17.140625" style="117" customWidth="1"/>
    <col min="14340" max="14340" width="0.42578125" style="117" customWidth="1"/>
    <col min="14341" max="14341" width="19.42578125" style="117" bestFit="1" customWidth="1"/>
    <col min="14342" max="14342" width="16.5703125" style="117" bestFit="1" customWidth="1"/>
    <col min="14343" max="14343" width="16" style="117" bestFit="1" customWidth="1"/>
    <col min="14344" max="14344" width="0.28515625" style="117" customWidth="1"/>
    <col min="14345" max="14345" width="16" style="117" customWidth="1"/>
    <col min="14346" max="14346" width="15.85546875" style="117" customWidth="1"/>
    <col min="14347" max="14347" width="15.5703125" style="117" customWidth="1"/>
    <col min="14348" max="14589" width="11.42578125" style="117"/>
    <col min="14590" max="14590" width="10.5703125" style="117" customWidth="1"/>
    <col min="14591" max="14591" width="12.42578125" style="117" customWidth="1"/>
    <col min="14592" max="14592" width="16.140625" style="117" customWidth="1"/>
    <col min="14593" max="14593" width="0.5703125" style="117" customWidth="1"/>
    <col min="14594" max="14595" width="17.140625" style="117" customWidth="1"/>
    <col min="14596" max="14596" width="0.42578125" style="117" customWidth="1"/>
    <col min="14597" max="14597" width="19.42578125" style="117" bestFit="1" customWidth="1"/>
    <col min="14598" max="14598" width="16.5703125" style="117" bestFit="1" customWidth="1"/>
    <col min="14599" max="14599" width="16" style="117" bestFit="1" customWidth="1"/>
    <col min="14600" max="14600" width="0.28515625" style="117" customWidth="1"/>
    <col min="14601" max="14601" width="16" style="117" customWidth="1"/>
    <col min="14602" max="14602" width="15.85546875" style="117" customWidth="1"/>
    <col min="14603" max="14603" width="15.5703125" style="117" customWidth="1"/>
    <col min="14604" max="14845" width="11.42578125" style="117"/>
    <col min="14846" max="14846" width="10.5703125" style="117" customWidth="1"/>
    <col min="14847" max="14847" width="12.42578125" style="117" customWidth="1"/>
    <col min="14848" max="14848" width="16.140625" style="117" customWidth="1"/>
    <col min="14849" max="14849" width="0.5703125" style="117" customWidth="1"/>
    <col min="14850" max="14851" width="17.140625" style="117" customWidth="1"/>
    <col min="14852" max="14852" width="0.42578125" style="117" customWidth="1"/>
    <col min="14853" max="14853" width="19.42578125" style="117" bestFit="1" customWidth="1"/>
    <col min="14854" max="14854" width="16.5703125" style="117" bestFit="1" customWidth="1"/>
    <col min="14855" max="14855" width="16" style="117" bestFit="1" customWidth="1"/>
    <col min="14856" max="14856" width="0.28515625" style="117" customWidth="1"/>
    <col min="14857" max="14857" width="16" style="117" customWidth="1"/>
    <col min="14858" max="14858" width="15.85546875" style="117" customWidth="1"/>
    <col min="14859" max="14859" width="15.5703125" style="117" customWidth="1"/>
    <col min="14860" max="15101" width="11.42578125" style="117"/>
    <col min="15102" max="15102" width="10.5703125" style="117" customWidth="1"/>
    <col min="15103" max="15103" width="12.42578125" style="117" customWidth="1"/>
    <col min="15104" max="15104" width="16.140625" style="117" customWidth="1"/>
    <col min="15105" max="15105" width="0.5703125" style="117" customWidth="1"/>
    <col min="15106" max="15107" width="17.140625" style="117" customWidth="1"/>
    <col min="15108" max="15108" width="0.42578125" style="117" customWidth="1"/>
    <col min="15109" max="15109" width="19.42578125" style="117" bestFit="1" customWidth="1"/>
    <col min="15110" max="15110" width="16.5703125" style="117" bestFit="1" customWidth="1"/>
    <col min="15111" max="15111" width="16" style="117" bestFit="1" customWidth="1"/>
    <col min="15112" max="15112" width="0.28515625" style="117" customWidth="1"/>
    <col min="15113" max="15113" width="16" style="117" customWidth="1"/>
    <col min="15114" max="15114" width="15.85546875" style="117" customWidth="1"/>
    <col min="15115" max="15115" width="15.5703125" style="117" customWidth="1"/>
    <col min="15116" max="15357" width="11.42578125" style="117"/>
    <col min="15358" max="15358" width="10.5703125" style="117" customWidth="1"/>
    <col min="15359" max="15359" width="12.42578125" style="117" customWidth="1"/>
    <col min="15360" max="15360" width="16.140625" style="117" customWidth="1"/>
    <col min="15361" max="15361" width="0.5703125" style="117" customWidth="1"/>
    <col min="15362" max="15363" width="17.140625" style="117" customWidth="1"/>
    <col min="15364" max="15364" width="0.42578125" style="117" customWidth="1"/>
    <col min="15365" max="15365" width="19.42578125" style="117" bestFit="1" customWidth="1"/>
    <col min="15366" max="15366" width="16.5703125" style="117" bestFit="1" customWidth="1"/>
    <col min="15367" max="15367" width="16" style="117" bestFit="1" customWidth="1"/>
    <col min="15368" max="15368" width="0.28515625" style="117" customWidth="1"/>
    <col min="15369" max="15369" width="16" style="117" customWidth="1"/>
    <col min="15370" max="15370" width="15.85546875" style="117" customWidth="1"/>
    <col min="15371" max="15371" width="15.5703125" style="117" customWidth="1"/>
    <col min="15372" max="15613" width="11.42578125" style="117"/>
    <col min="15614" max="15614" width="10.5703125" style="117" customWidth="1"/>
    <col min="15615" max="15615" width="12.42578125" style="117" customWidth="1"/>
    <col min="15616" max="15616" width="16.140625" style="117" customWidth="1"/>
    <col min="15617" max="15617" width="0.5703125" style="117" customWidth="1"/>
    <col min="15618" max="15619" width="17.140625" style="117" customWidth="1"/>
    <col min="15620" max="15620" width="0.42578125" style="117" customWidth="1"/>
    <col min="15621" max="15621" width="19.42578125" style="117" bestFit="1" customWidth="1"/>
    <col min="15622" max="15622" width="16.5703125" style="117" bestFit="1" customWidth="1"/>
    <col min="15623" max="15623" width="16" style="117" bestFit="1" customWidth="1"/>
    <col min="15624" max="15624" width="0.28515625" style="117" customWidth="1"/>
    <col min="15625" max="15625" width="16" style="117" customWidth="1"/>
    <col min="15626" max="15626" width="15.85546875" style="117" customWidth="1"/>
    <col min="15627" max="15627" width="15.5703125" style="117" customWidth="1"/>
    <col min="15628" max="15869" width="11.42578125" style="117"/>
    <col min="15870" max="15870" width="10.5703125" style="117" customWidth="1"/>
    <col min="15871" max="15871" width="12.42578125" style="117" customWidth="1"/>
    <col min="15872" max="15872" width="16.140625" style="117" customWidth="1"/>
    <col min="15873" max="15873" width="0.5703125" style="117" customWidth="1"/>
    <col min="15874" max="15875" width="17.140625" style="117" customWidth="1"/>
    <col min="15876" max="15876" width="0.42578125" style="117" customWidth="1"/>
    <col min="15877" max="15877" width="19.42578125" style="117" bestFit="1" customWidth="1"/>
    <col min="15878" max="15878" width="16.5703125" style="117" bestFit="1" customWidth="1"/>
    <col min="15879" max="15879" width="16" style="117" bestFit="1" customWidth="1"/>
    <col min="15880" max="15880" width="0.28515625" style="117" customWidth="1"/>
    <col min="15881" max="15881" width="16" style="117" customWidth="1"/>
    <col min="15882" max="15882" width="15.85546875" style="117" customWidth="1"/>
    <col min="15883" max="15883" width="15.5703125" style="117" customWidth="1"/>
    <col min="15884" max="16125" width="11.42578125" style="117"/>
    <col min="16126" max="16126" width="10.5703125" style="117" customWidth="1"/>
    <col min="16127" max="16127" width="12.42578125" style="117" customWidth="1"/>
    <col min="16128" max="16128" width="16.140625" style="117" customWidth="1"/>
    <col min="16129" max="16129" width="0.5703125" style="117" customWidth="1"/>
    <col min="16130" max="16131" width="17.140625" style="117" customWidth="1"/>
    <col min="16132" max="16132" width="0.42578125" style="117" customWidth="1"/>
    <col min="16133" max="16133" width="19.42578125" style="117" bestFit="1" customWidth="1"/>
    <col min="16134" max="16134" width="16.5703125" style="117" bestFit="1" customWidth="1"/>
    <col min="16135" max="16135" width="16" style="117" bestFit="1" customWidth="1"/>
    <col min="16136" max="16136" width="0.28515625" style="117" customWidth="1"/>
    <col min="16137" max="16137" width="16" style="117" customWidth="1"/>
    <col min="16138" max="16138" width="15.85546875" style="117" customWidth="1"/>
    <col min="16139" max="16139" width="15.5703125" style="117" customWidth="1"/>
    <col min="16140" max="16384" width="11.42578125" style="117"/>
  </cols>
  <sheetData>
    <row r="1" spans="1:11" x14ac:dyDescent="0.25">
      <c r="A1" s="116"/>
    </row>
    <row r="2" spans="1:11" ht="21" x14ac:dyDescent="0.35">
      <c r="A2" s="273" t="s">
        <v>94</v>
      </c>
      <c r="B2" s="273"/>
      <c r="C2" s="273"/>
      <c r="D2" s="273"/>
      <c r="E2" s="273"/>
      <c r="F2" s="273"/>
      <c r="G2" s="273"/>
      <c r="H2" s="273"/>
      <c r="I2" s="118"/>
      <c r="J2" s="118"/>
    </row>
    <row r="3" spans="1:11" s="209" customFormat="1" ht="21" x14ac:dyDescent="0.35">
      <c r="A3" s="202"/>
      <c r="B3" s="202"/>
      <c r="C3" s="202"/>
      <c r="D3" s="202"/>
      <c r="E3" s="202"/>
      <c r="F3" s="202"/>
      <c r="G3" s="202"/>
      <c r="H3" s="202"/>
      <c r="I3" s="207"/>
      <c r="J3" s="207"/>
      <c r="K3" s="208"/>
    </row>
    <row r="4" spans="1:11" ht="21" x14ac:dyDescent="0.35">
      <c r="A4" s="202"/>
      <c r="B4" s="117"/>
      <c r="C4" s="117"/>
      <c r="D4" s="281" t="s">
        <v>338</v>
      </c>
      <c r="E4" s="282"/>
      <c r="F4" s="202"/>
      <c r="G4" s="202"/>
      <c r="H4" s="202"/>
      <c r="I4" s="118"/>
      <c r="J4" s="118"/>
    </row>
    <row r="5" spans="1:11" ht="21" x14ac:dyDescent="0.35">
      <c r="A5" s="202"/>
      <c r="B5" s="117"/>
      <c r="C5" s="117"/>
      <c r="D5" s="203" t="s">
        <v>332</v>
      </c>
      <c r="E5" s="204">
        <f>'[1]FLUJO DE INVERSION'!$B$20</f>
        <v>5397610.8723000009</v>
      </c>
      <c r="F5" s="202"/>
      <c r="G5" s="202"/>
      <c r="H5" s="202"/>
      <c r="I5" s="118"/>
      <c r="J5" s="118"/>
    </row>
    <row r="6" spans="1:11" ht="21" x14ac:dyDescent="0.35">
      <c r="A6" s="202"/>
      <c r="B6" s="117"/>
      <c r="C6" s="117"/>
      <c r="D6" s="203" t="s">
        <v>333</v>
      </c>
      <c r="E6" s="205">
        <f>'[1]BASE DE DATOS'!$L$17</f>
        <v>0.105</v>
      </c>
      <c r="F6" s="202"/>
      <c r="G6" s="202"/>
      <c r="H6" s="202"/>
      <c r="I6" s="118"/>
      <c r="J6" s="118"/>
    </row>
    <row r="7" spans="1:11" ht="21" x14ac:dyDescent="0.35">
      <c r="A7" s="202"/>
      <c r="B7" s="117"/>
      <c r="C7" s="117"/>
      <c r="D7" s="203" t="s">
        <v>334</v>
      </c>
      <c r="E7" s="205">
        <f>E6/12</f>
        <v>8.7499999999999991E-3</v>
      </c>
      <c r="F7" s="202"/>
      <c r="G7" s="202"/>
      <c r="H7" s="202"/>
      <c r="I7" s="118"/>
      <c r="J7" s="118"/>
    </row>
    <row r="8" spans="1:11" ht="21" x14ac:dyDescent="0.35">
      <c r="A8" s="202"/>
      <c r="B8" s="117"/>
      <c r="C8" s="117"/>
      <c r="D8" s="203" t="s">
        <v>335</v>
      </c>
      <c r="E8" s="206">
        <v>12</v>
      </c>
      <c r="F8" s="202"/>
      <c r="G8" s="202"/>
      <c r="H8" s="202"/>
      <c r="I8" s="118"/>
      <c r="J8" s="118"/>
    </row>
    <row r="9" spans="1:11" ht="21" x14ac:dyDescent="0.35">
      <c r="A9" s="202"/>
      <c r="B9" s="117"/>
      <c r="C9" s="117"/>
      <c r="D9" s="203" t="s">
        <v>336</v>
      </c>
      <c r="E9" s="206">
        <f>(E7/(1-((1+E7)^(-E8))))</f>
        <v>8.8148602894245282E-2</v>
      </c>
      <c r="F9" s="202"/>
      <c r="G9" s="202"/>
      <c r="H9" s="202"/>
      <c r="I9" s="118"/>
      <c r="J9" s="118"/>
    </row>
    <row r="10" spans="1:11" x14ac:dyDescent="0.25">
      <c r="A10" s="118"/>
      <c r="D10" s="203" t="s">
        <v>337</v>
      </c>
      <c r="E10" s="204">
        <f>E9*E5</f>
        <v>475791.85736003367</v>
      </c>
      <c r="F10" s="11"/>
    </row>
    <row r="11" spans="1:11" ht="16.5" customHeight="1" x14ac:dyDescent="0.25">
      <c r="A11" s="118"/>
      <c r="E11" s="11"/>
      <c r="F11" s="11"/>
    </row>
    <row r="12" spans="1:11" ht="21" x14ac:dyDescent="0.35">
      <c r="A12" s="273" t="s">
        <v>328</v>
      </c>
      <c r="B12" s="273"/>
      <c r="C12" s="273"/>
      <c r="D12" s="273"/>
      <c r="E12" s="273"/>
      <c r="F12" s="273"/>
      <c r="G12" s="273"/>
      <c r="H12" s="273"/>
    </row>
    <row r="13" spans="1:11" s="120" customFormat="1" x14ac:dyDescent="0.2">
      <c r="A13" s="119"/>
      <c r="B13" s="277" t="s">
        <v>95</v>
      </c>
      <c r="C13" s="277"/>
      <c r="D13" s="277" t="s">
        <v>96</v>
      </c>
      <c r="E13" s="277"/>
      <c r="F13" s="277" t="s">
        <v>97</v>
      </c>
      <c r="G13" s="277"/>
      <c r="H13" s="277"/>
    </row>
    <row r="14" spans="1:11" s="121" customFormat="1" ht="31.5" x14ac:dyDescent="0.25">
      <c r="A14" s="8" t="s">
        <v>330</v>
      </c>
      <c r="B14" s="8" t="s">
        <v>98</v>
      </c>
      <c r="C14" s="8" t="s">
        <v>99</v>
      </c>
      <c r="D14" s="8" t="s">
        <v>100</v>
      </c>
      <c r="E14" s="8" t="s">
        <v>329</v>
      </c>
      <c r="F14" s="8" t="s">
        <v>102</v>
      </c>
      <c r="G14" s="8" t="s">
        <v>103</v>
      </c>
      <c r="H14" s="8" t="s">
        <v>104</v>
      </c>
    </row>
    <row r="15" spans="1:11" x14ac:dyDescent="0.2">
      <c r="A15" s="122"/>
      <c r="B15" s="123"/>
      <c r="C15" s="44"/>
      <c r="D15" s="44"/>
      <c r="E15" s="44"/>
      <c r="F15" s="44"/>
      <c r="G15" s="44"/>
      <c r="H15" s="44"/>
      <c r="I15" s="117"/>
      <c r="J15" s="117"/>
      <c r="K15" s="117"/>
    </row>
    <row r="16" spans="1:11" x14ac:dyDescent="0.2">
      <c r="A16" s="119"/>
      <c r="B16" s="123"/>
      <c r="C16" s="44"/>
      <c r="D16" s="44"/>
      <c r="E16" s="44"/>
      <c r="F16" s="44"/>
      <c r="G16" s="44"/>
      <c r="H16" s="44"/>
      <c r="I16" s="117"/>
      <c r="J16" s="117"/>
      <c r="K16" s="117"/>
    </row>
    <row r="17" spans="1:11" x14ac:dyDescent="0.2">
      <c r="A17" s="122" t="s">
        <v>105</v>
      </c>
      <c r="B17" s="125">
        <f>SUM(B15:B16)</f>
        <v>0</v>
      </c>
      <c r="C17" s="126">
        <f>SUM(C15:C16)</f>
        <v>0</v>
      </c>
      <c r="D17" s="122"/>
      <c r="E17" s="122"/>
      <c r="F17" s="126">
        <f>SUM(F15:F16)</f>
        <v>0</v>
      </c>
      <c r="G17" s="126">
        <f>SUM(G15:G16)</f>
        <v>0</v>
      </c>
      <c r="H17" s="126">
        <f>SUM(H15:H16)</f>
        <v>0</v>
      </c>
      <c r="I17" s="117"/>
      <c r="J17" s="117"/>
      <c r="K17" s="117"/>
    </row>
    <row r="18" spans="1:11" x14ac:dyDescent="0.2">
      <c r="A18" s="127"/>
      <c r="B18" s="127"/>
      <c r="C18" s="127"/>
      <c r="D18" s="128"/>
      <c r="E18" s="128"/>
      <c r="F18" s="278" t="s">
        <v>106</v>
      </c>
      <c r="G18" s="279"/>
      <c r="H18" s="126">
        <f>SUM(F17+G17+H17)</f>
        <v>0</v>
      </c>
      <c r="I18" s="117"/>
      <c r="J18" s="117"/>
      <c r="K18" s="117"/>
    </row>
    <row r="19" spans="1:11" x14ac:dyDescent="0.25">
      <c r="A19" s="27"/>
      <c r="B19" s="129"/>
      <c r="C19" s="130"/>
      <c r="D19" s="130"/>
      <c r="E19" s="130"/>
      <c r="F19" s="131"/>
      <c r="G19" s="130"/>
      <c r="H19" s="131"/>
      <c r="I19" s="124"/>
      <c r="J19" s="124"/>
      <c r="K19" s="124"/>
    </row>
    <row r="20" spans="1:11" ht="21" x14ac:dyDescent="0.35">
      <c r="A20" s="273" t="s">
        <v>107</v>
      </c>
      <c r="B20" s="273"/>
      <c r="C20" s="273"/>
      <c r="D20" s="273"/>
      <c r="E20" s="273"/>
      <c r="F20" s="273"/>
      <c r="G20" s="273"/>
      <c r="H20" s="273"/>
      <c r="I20" s="124"/>
      <c r="J20" s="124"/>
      <c r="K20" s="124"/>
    </row>
    <row r="21" spans="1:11" x14ac:dyDescent="0.25">
      <c r="A21" s="133"/>
      <c r="B21" s="129"/>
      <c r="C21" s="276"/>
      <c r="D21" s="276"/>
      <c r="E21" s="280" t="s">
        <v>126</v>
      </c>
      <c r="F21" s="280"/>
      <c r="G21" s="280"/>
      <c r="H21" s="280"/>
      <c r="I21" s="124"/>
      <c r="J21" s="124"/>
      <c r="K21" s="117"/>
    </row>
    <row r="22" spans="1:11" ht="31.5" x14ac:dyDescent="0.25">
      <c r="A22" s="133"/>
      <c r="B22" s="129"/>
      <c r="C22" s="8" t="s">
        <v>100</v>
      </c>
      <c r="D22" s="8" t="s">
        <v>101</v>
      </c>
      <c r="E22" s="8" t="s">
        <v>108</v>
      </c>
      <c r="F22" s="8" t="s">
        <v>109</v>
      </c>
      <c r="G22" s="8" t="s">
        <v>110</v>
      </c>
      <c r="H22" s="8" t="s">
        <v>325</v>
      </c>
      <c r="I22" s="124"/>
      <c r="J22" s="124"/>
      <c r="K22" s="117"/>
    </row>
    <row r="23" spans="1:11" x14ac:dyDescent="0.25">
      <c r="A23" s="122">
        <v>1</v>
      </c>
      <c r="B23" s="44" t="s">
        <v>129</v>
      </c>
      <c r="C23" s="44">
        <f>E16</f>
        <v>0</v>
      </c>
      <c r="D23" s="44">
        <f>C23</f>
        <v>0</v>
      </c>
      <c r="E23" s="44">
        <f>G23</f>
        <v>0</v>
      </c>
      <c r="F23" s="44">
        <f>E23-G23</f>
        <v>0</v>
      </c>
      <c r="G23" s="44">
        <f t="shared" ref="G23:G42" si="0">C23*$E$163</f>
        <v>0</v>
      </c>
      <c r="H23" s="136"/>
      <c r="I23" s="124"/>
      <c r="J23" s="124"/>
      <c r="K23" s="117"/>
    </row>
    <row r="24" spans="1:11" x14ac:dyDescent="0.25">
      <c r="A24" s="122">
        <v>2</v>
      </c>
      <c r="B24" s="44" t="s">
        <v>128</v>
      </c>
      <c r="C24" s="44">
        <f>C23</f>
        <v>0</v>
      </c>
      <c r="D24" s="44">
        <f t="shared" ref="D24:D25" si="1">C24</f>
        <v>0</v>
      </c>
      <c r="E24" s="44">
        <f t="shared" ref="E24:E26" si="2">G24</f>
        <v>0</v>
      </c>
      <c r="F24" s="44">
        <f t="shared" ref="F24:F42" si="3">E24-G24</f>
        <v>0</v>
      </c>
      <c r="G24" s="44">
        <f t="shared" si="0"/>
        <v>0</v>
      </c>
      <c r="H24" s="136"/>
      <c r="I24" s="124"/>
      <c r="J24" s="124"/>
      <c r="K24" s="117"/>
    </row>
    <row r="25" spans="1:11" x14ac:dyDescent="0.25">
      <c r="A25" s="122">
        <v>3</v>
      </c>
      <c r="B25" s="44" t="s">
        <v>130</v>
      </c>
      <c r="C25" s="44">
        <f>C24</f>
        <v>0</v>
      </c>
      <c r="D25" s="44">
        <f t="shared" si="1"/>
        <v>0</v>
      </c>
      <c r="E25" s="44">
        <f t="shared" si="2"/>
        <v>0</v>
      </c>
      <c r="F25" s="44">
        <f t="shared" si="3"/>
        <v>0</v>
      </c>
      <c r="G25" s="44">
        <f t="shared" si="0"/>
        <v>0</v>
      </c>
      <c r="H25" s="136"/>
      <c r="I25" s="124"/>
      <c r="J25" s="124"/>
      <c r="K25" s="117"/>
    </row>
    <row r="26" spans="1:11" x14ac:dyDescent="0.25">
      <c r="A26" s="122">
        <v>4</v>
      </c>
      <c r="B26" s="44" t="s">
        <v>131</v>
      </c>
      <c r="C26" s="44">
        <f>C25</f>
        <v>0</v>
      </c>
      <c r="D26" s="44">
        <f>C26</f>
        <v>0</v>
      </c>
      <c r="E26" s="44">
        <f t="shared" si="2"/>
        <v>0</v>
      </c>
      <c r="F26" s="44">
        <f t="shared" si="3"/>
        <v>0</v>
      </c>
      <c r="G26" s="44">
        <f t="shared" si="0"/>
        <v>0</v>
      </c>
      <c r="H26" s="136"/>
      <c r="I26" s="124"/>
      <c r="J26" s="124"/>
      <c r="K26" s="117"/>
    </row>
    <row r="27" spans="1:11" x14ac:dyDescent="0.25">
      <c r="A27" s="122">
        <v>5</v>
      </c>
      <c r="B27" s="44" t="s">
        <v>132</v>
      </c>
      <c r="C27" s="44">
        <f>D26</f>
        <v>0</v>
      </c>
      <c r="D27" s="44">
        <f>C27-F27</f>
        <v>0</v>
      </c>
      <c r="E27" s="44">
        <f t="shared" ref="E27:E42" si="4">$E$171</f>
        <v>0</v>
      </c>
      <c r="F27" s="44">
        <f t="shared" si="3"/>
        <v>0</v>
      </c>
      <c r="G27" s="44">
        <f t="shared" si="0"/>
        <v>0</v>
      </c>
      <c r="H27" s="136"/>
      <c r="I27" s="124"/>
      <c r="J27" s="124"/>
      <c r="K27" s="117"/>
    </row>
    <row r="28" spans="1:11" x14ac:dyDescent="0.25">
      <c r="A28" s="122">
        <v>6</v>
      </c>
      <c r="B28" s="44" t="s">
        <v>133</v>
      </c>
      <c r="C28" s="44">
        <f t="shared" ref="C28:C41" si="5">D27</f>
        <v>0</v>
      </c>
      <c r="D28" s="44">
        <f>C28-F28</f>
        <v>0</v>
      </c>
      <c r="E28" s="44">
        <f t="shared" si="4"/>
        <v>0</v>
      </c>
      <c r="F28" s="44">
        <f t="shared" si="3"/>
        <v>0</v>
      </c>
      <c r="G28" s="44">
        <f t="shared" si="0"/>
        <v>0</v>
      </c>
      <c r="H28" s="136"/>
      <c r="I28" s="124"/>
      <c r="J28" s="124"/>
      <c r="K28" s="117"/>
    </row>
    <row r="29" spans="1:11" x14ac:dyDescent="0.25">
      <c r="A29" s="122">
        <v>7</v>
      </c>
      <c r="B29" s="44" t="s">
        <v>134</v>
      </c>
      <c r="C29" s="44">
        <f t="shared" si="5"/>
        <v>0</v>
      </c>
      <c r="D29" s="44">
        <f t="shared" ref="D29:D42" si="6">C29-F29</f>
        <v>0</v>
      </c>
      <c r="E29" s="44">
        <f t="shared" si="4"/>
        <v>0</v>
      </c>
      <c r="F29" s="44">
        <f t="shared" si="3"/>
        <v>0</v>
      </c>
      <c r="G29" s="44">
        <f t="shared" si="0"/>
        <v>0</v>
      </c>
      <c r="H29" s="136"/>
      <c r="I29" s="124"/>
      <c r="J29" s="124"/>
      <c r="K29" s="117"/>
    </row>
    <row r="30" spans="1:11" x14ac:dyDescent="0.25">
      <c r="A30" s="122">
        <v>8</v>
      </c>
      <c r="B30" s="44" t="s">
        <v>135</v>
      </c>
      <c r="C30" s="44">
        <f t="shared" si="5"/>
        <v>0</v>
      </c>
      <c r="D30" s="44">
        <f t="shared" si="6"/>
        <v>0</v>
      </c>
      <c r="E30" s="44">
        <f t="shared" si="4"/>
        <v>0</v>
      </c>
      <c r="F30" s="44">
        <f t="shared" si="3"/>
        <v>0</v>
      </c>
      <c r="G30" s="44">
        <f t="shared" si="0"/>
        <v>0</v>
      </c>
      <c r="H30" s="136"/>
      <c r="I30" s="124"/>
      <c r="J30" s="124"/>
      <c r="K30" s="117"/>
    </row>
    <row r="31" spans="1:11" x14ac:dyDescent="0.25">
      <c r="A31" s="122">
        <v>9</v>
      </c>
      <c r="B31" s="44" t="s">
        <v>136</v>
      </c>
      <c r="C31" s="44">
        <f t="shared" si="5"/>
        <v>0</v>
      </c>
      <c r="D31" s="44">
        <f t="shared" si="6"/>
        <v>0</v>
      </c>
      <c r="E31" s="44">
        <f t="shared" si="4"/>
        <v>0</v>
      </c>
      <c r="F31" s="44">
        <f t="shared" si="3"/>
        <v>0</v>
      </c>
      <c r="G31" s="44">
        <f t="shared" si="0"/>
        <v>0</v>
      </c>
      <c r="H31" s="155"/>
      <c r="K31" s="117"/>
    </row>
    <row r="32" spans="1:11" x14ac:dyDescent="0.25">
      <c r="A32" s="122">
        <v>10</v>
      </c>
      <c r="B32" s="44" t="s">
        <v>137</v>
      </c>
      <c r="C32" s="44">
        <f t="shared" si="5"/>
        <v>0</v>
      </c>
      <c r="D32" s="44">
        <f t="shared" si="6"/>
        <v>0</v>
      </c>
      <c r="E32" s="44">
        <f t="shared" si="4"/>
        <v>0</v>
      </c>
      <c r="F32" s="44">
        <f t="shared" si="3"/>
        <v>0</v>
      </c>
      <c r="G32" s="44">
        <f t="shared" si="0"/>
        <v>0</v>
      </c>
      <c r="H32" s="155"/>
      <c r="K32" s="117"/>
    </row>
    <row r="33" spans="1:11" x14ac:dyDescent="0.25">
      <c r="A33" s="122">
        <v>11</v>
      </c>
      <c r="B33" s="44" t="s">
        <v>138</v>
      </c>
      <c r="C33" s="44">
        <f>D32</f>
        <v>0</v>
      </c>
      <c r="D33" s="44">
        <f t="shared" si="6"/>
        <v>0</v>
      </c>
      <c r="E33" s="44">
        <f t="shared" si="4"/>
        <v>0</v>
      </c>
      <c r="F33" s="44">
        <f t="shared" si="3"/>
        <v>0</v>
      </c>
      <c r="G33" s="44">
        <f t="shared" si="0"/>
        <v>0</v>
      </c>
      <c r="H33" s="155"/>
      <c r="K33" s="117"/>
    </row>
    <row r="34" spans="1:11" x14ac:dyDescent="0.25">
      <c r="A34" s="122">
        <v>12</v>
      </c>
      <c r="B34" s="44" t="s">
        <v>139</v>
      </c>
      <c r="C34" s="44">
        <f t="shared" si="5"/>
        <v>0</v>
      </c>
      <c r="D34" s="44">
        <f t="shared" si="6"/>
        <v>0</v>
      </c>
      <c r="E34" s="44">
        <f t="shared" si="4"/>
        <v>0</v>
      </c>
      <c r="F34" s="44">
        <f t="shared" si="3"/>
        <v>0</v>
      </c>
      <c r="G34" s="44">
        <f t="shared" si="0"/>
        <v>0</v>
      </c>
      <c r="H34" s="155"/>
      <c r="K34" s="117"/>
    </row>
    <row r="35" spans="1:11" x14ac:dyDescent="0.25">
      <c r="A35" s="122">
        <v>13</v>
      </c>
      <c r="B35" s="44" t="s">
        <v>140</v>
      </c>
      <c r="C35" s="44">
        <f t="shared" si="5"/>
        <v>0</v>
      </c>
      <c r="D35" s="44">
        <f t="shared" si="6"/>
        <v>0</v>
      </c>
      <c r="E35" s="44">
        <f t="shared" si="4"/>
        <v>0</v>
      </c>
      <c r="F35" s="44">
        <f t="shared" si="3"/>
        <v>0</v>
      </c>
      <c r="G35" s="44">
        <f t="shared" si="0"/>
        <v>0</v>
      </c>
      <c r="H35" s="155"/>
      <c r="K35" s="117"/>
    </row>
    <row r="36" spans="1:11" x14ac:dyDescent="0.25">
      <c r="A36" s="122">
        <v>14</v>
      </c>
      <c r="B36" s="44" t="s">
        <v>141</v>
      </c>
      <c r="C36" s="44">
        <f t="shared" si="5"/>
        <v>0</v>
      </c>
      <c r="D36" s="44">
        <f t="shared" si="6"/>
        <v>0</v>
      </c>
      <c r="E36" s="44">
        <f t="shared" si="4"/>
        <v>0</v>
      </c>
      <c r="F36" s="44">
        <f t="shared" si="3"/>
        <v>0</v>
      </c>
      <c r="G36" s="44">
        <f t="shared" si="0"/>
        <v>0</v>
      </c>
      <c r="H36" s="155"/>
      <c r="K36" s="117"/>
    </row>
    <row r="37" spans="1:11" x14ac:dyDescent="0.25">
      <c r="A37" s="122">
        <v>15</v>
      </c>
      <c r="B37" s="44" t="s">
        <v>142</v>
      </c>
      <c r="C37" s="44">
        <f t="shared" si="5"/>
        <v>0</v>
      </c>
      <c r="D37" s="44">
        <f t="shared" si="6"/>
        <v>0</v>
      </c>
      <c r="E37" s="44">
        <f t="shared" si="4"/>
        <v>0</v>
      </c>
      <c r="F37" s="44">
        <f t="shared" si="3"/>
        <v>0</v>
      </c>
      <c r="G37" s="44">
        <f t="shared" si="0"/>
        <v>0</v>
      </c>
      <c r="H37" s="155"/>
      <c r="K37" s="117"/>
    </row>
    <row r="38" spans="1:11" x14ac:dyDescent="0.25">
      <c r="A38" s="122">
        <v>16</v>
      </c>
      <c r="B38" s="44" t="s">
        <v>143</v>
      </c>
      <c r="C38" s="44">
        <f t="shared" si="5"/>
        <v>0</v>
      </c>
      <c r="D38" s="44">
        <f t="shared" si="6"/>
        <v>0</v>
      </c>
      <c r="E38" s="44">
        <f t="shared" si="4"/>
        <v>0</v>
      </c>
      <c r="F38" s="44">
        <f t="shared" si="3"/>
        <v>0</v>
      </c>
      <c r="G38" s="44">
        <f t="shared" si="0"/>
        <v>0</v>
      </c>
      <c r="H38" s="155"/>
      <c r="K38" s="117"/>
    </row>
    <row r="39" spans="1:11" x14ac:dyDescent="0.25">
      <c r="A39" s="122">
        <v>17</v>
      </c>
      <c r="B39" s="44" t="s">
        <v>144</v>
      </c>
      <c r="C39" s="44">
        <f t="shared" si="5"/>
        <v>0</v>
      </c>
      <c r="D39" s="44">
        <f t="shared" si="6"/>
        <v>0</v>
      </c>
      <c r="E39" s="44">
        <f t="shared" si="4"/>
        <v>0</v>
      </c>
      <c r="F39" s="44">
        <f t="shared" si="3"/>
        <v>0</v>
      </c>
      <c r="G39" s="44">
        <f t="shared" si="0"/>
        <v>0</v>
      </c>
      <c r="H39" s="155"/>
      <c r="K39" s="117"/>
    </row>
    <row r="40" spans="1:11" x14ac:dyDescent="0.25">
      <c r="A40" s="122">
        <v>18</v>
      </c>
      <c r="B40" s="44" t="s">
        <v>145</v>
      </c>
      <c r="C40" s="44">
        <f t="shared" si="5"/>
        <v>0</v>
      </c>
      <c r="D40" s="44">
        <f t="shared" si="6"/>
        <v>0</v>
      </c>
      <c r="E40" s="44">
        <f t="shared" si="4"/>
        <v>0</v>
      </c>
      <c r="F40" s="44">
        <f t="shared" si="3"/>
        <v>0</v>
      </c>
      <c r="G40" s="44">
        <f t="shared" si="0"/>
        <v>0</v>
      </c>
      <c r="H40" s="155"/>
      <c r="K40" s="117"/>
    </row>
    <row r="41" spans="1:11" x14ac:dyDescent="0.25">
      <c r="A41" s="122">
        <v>19</v>
      </c>
      <c r="B41" s="44" t="s">
        <v>146</v>
      </c>
      <c r="C41" s="44">
        <f t="shared" si="5"/>
        <v>0</v>
      </c>
      <c r="D41" s="44">
        <f t="shared" si="6"/>
        <v>0</v>
      </c>
      <c r="E41" s="44">
        <f t="shared" si="4"/>
        <v>0</v>
      </c>
      <c r="F41" s="44">
        <f t="shared" si="3"/>
        <v>0</v>
      </c>
      <c r="G41" s="44">
        <f t="shared" si="0"/>
        <v>0</v>
      </c>
      <c r="H41" s="155"/>
      <c r="K41" s="117"/>
    </row>
    <row r="42" spans="1:11" x14ac:dyDescent="0.25">
      <c r="A42" s="122">
        <v>20</v>
      </c>
      <c r="B42" s="44" t="s">
        <v>147</v>
      </c>
      <c r="C42" s="44">
        <f>D41</f>
        <v>0</v>
      </c>
      <c r="D42" s="44">
        <f t="shared" si="6"/>
        <v>0</v>
      </c>
      <c r="E42" s="44">
        <f t="shared" si="4"/>
        <v>0</v>
      </c>
      <c r="F42" s="44">
        <f t="shared" si="3"/>
        <v>0</v>
      </c>
      <c r="G42" s="44">
        <f t="shared" si="0"/>
        <v>0</v>
      </c>
      <c r="H42" s="155"/>
      <c r="K42" s="117"/>
    </row>
    <row r="43" spans="1:11" x14ac:dyDescent="0.25">
      <c r="A43" s="122">
        <v>21</v>
      </c>
      <c r="B43" s="44" t="s">
        <v>148</v>
      </c>
      <c r="C43" s="44"/>
      <c r="D43" s="44"/>
      <c r="E43" s="44"/>
      <c r="F43" s="44"/>
      <c r="G43" s="44"/>
      <c r="H43" s="155"/>
      <c r="K43" s="117"/>
    </row>
    <row r="44" spans="1:11" x14ac:dyDescent="0.25">
      <c r="A44" s="122">
        <v>22</v>
      </c>
      <c r="B44" s="44" t="s">
        <v>149</v>
      </c>
      <c r="C44" s="44"/>
      <c r="D44" s="44"/>
      <c r="E44" s="44"/>
      <c r="F44" s="44"/>
      <c r="G44" s="44"/>
      <c r="H44" s="155"/>
      <c r="K44" s="117"/>
    </row>
    <row r="45" spans="1:11" x14ac:dyDescent="0.25">
      <c r="A45" s="122">
        <v>23</v>
      </c>
      <c r="B45" s="44" t="s">
        <v>150</v>
      </c>
      <c r="C45" s="44"/>
      <c r="D45" s="44"/>
      <c r="E45" s="44"/>
      <c r="F45" s="44"/>
      <c r="G45" s="44"/>
      <c r="H45" s="155"/>
      <c r="K45" s="117"/>
    </row>
    <row r="46" spans="1:11" x14ac:dyDescent="0.25">
      <c r="A46" s="122">
        <v>24</v>
      </c>
      <c r="B46" s="44" t="s">
        <v>151</v>
      </c>
      <c r="C46" s="44"/>
      <c r="D46" s="44"/>
      <c r="E46" s="44"/>
      <c r="F46" s="44"/>
      <c r="G46" s="44"/>
      <c r="H46" s="155"/>
      <c r="K46" s="117"/>
    </row>
    <row r="47" spans="1:11" x14ac:dyDescent="0.25">
      <c r="A47" s="122">
        <v>25</v>
      </c>
      <c r="B47" s="44" t="s">
        <v>152</v>
      </c>
      <c r="C47" s="44"/>
      <c r="D47" s="44"/>
      <c r="E47" s="44"/>
      <c r="F47" s="44"/>
      <c r="G47" s="44"/>
      <c r="H47" s="155"/>
      <c r="K47" s="117"/>
    </row>
    <row r="48" spans="1:11" x14ac:dyDescent="0.25">
      <c r="A48" s="122">
        <v>26</v>
      </c>
      <c r="B48" s="44" t="s">
        <v>153</v>
      </c>
      <c r="C48" s="44"/>
      <c r="D48" s="44"/>
      <c r="E48" s="44"/>
      <c r="F48" s="44"/>
      <c r="G48" s="44"/>
      <c r="H48" s="155"/>
      <c r="K48" s="117"/>
    </row>
    <row r="49" spans="1:11" x14ac:dyDescent="0.25">
      <c r="A49" s="122">
        <v>27</v>
      </c>
      <c r="B49" s="44" t="s">
        <v>154</v>
      </c>
      <c r="C49" s="44"/>
      <c r="D49" s="44"/>
      <c r="E49" s="44"/>
      <c r="F49" s="44"/>
      <c r="G49" s="44"/>
      <c r="H49" s="155"/>
      <c r="K49" s="117"/>
    </row>
    <row r="50" spans="1:11" x14ac:dyDescent="0.25">
      <c r="A50" s="122">
        <v>28</v>
      </c>
      <c r="B50" s="44" t="s">
        <v>155</v>
      </c>
      <c r="C50" s="44"/>
      <c r="D50" s="44"/>
      <c r="E50" s="44"/>
      <c r="F50" s="44"/>
      <c r="G50" s="44"/>
      <c r="H50" s="155"/>
      <c r="K50" s="117"/>
    </row>
    <row r="51" spans="1:11" x14ac:dyDescent="0.25">
      <c r="A51" s="122">
        <v>29</v>
      </c>
      <c r="B51" s="44" t="s">
        <v>156</v>
      </c>
      <c r="C51" s="44"/>
      <c r="D51" s="44"/>
      <c r="E51" s="44"/>
      <c r="F51" s="44"/>
      <c r="G51" s="44"/>
      <c r="H51" s="155"/>
      <c r="K51" s="117"/>
    </row>
    <row r="52" spans="1:11" x14ac:dyDescent="0.25">
      <c r="A52" s="122">
        <v>30</v>
      </c>
      <c r="B52" s="44" t="s">
        <v>157</v>
      </c>
      <c r="C52" s="44"/>
      <c r="D52" s="44"/>
      <c r="E52" s="44"/>
      <c r="F52" s="44"/>
      <c r="G52" s="44"/>
      <c r="H52" s="155"/>
      <c r="K52" s="117"/>
    </row>
    <row r="53" spans="1:11" x14ac:dyDescent="0.25">
      <c r="A53" s="122">
        <v>31</v>
      </c>
      <c r="B53" s="44" t="s">
        <v>158</v>
      </c>
      <c r="C53" s="44"/>
      <c r="D53" s="44"/>
      <c r="E53" s="44"/>
      <c r="F53" s="44"/>
      <c r="G53" s="44"/>
      <c r="H53" s="155"/>
      <c r="K53" s="117"/>
    </row>
    <row r="54" spans="1:11" x14ac:dyDescent="0.25">
      <c r="A54" s="122">
        <v>32</v>
      </c>
      <c r="B54" s="44" t="s">
        <v>159</v>
      </c>
      <c r="C54" s="44"/>
      <c r="D54" s="44"/>
      <c r="E54" s="44"/>
      <c r="F54" s="44"/>
      <c r="G54" s="44"/>
      <c r="H54" s="155"/>
      <c r="K54" s="117"/>
    </row>
    <row r="55" spans="1:11" x14ac:dyDescent="0.25">
      <c r="A55" s="122">
        <v>33</v>
      </c>
      <c r="B55" s="44" t="s">
        <v>160</v>
      </c>
      <c r="C55" s="44"/>
      <c r="D55" s="44"/>
      <c r="E55" s="44"/>
      <c r="F55" s="44"/>
      <c r="G55" s="44"/>
      <c r="H55" s="155"/>
      <c r="K55" s="117"/>
    </row>
    <row r="56" spans="1:11" x14ac:dyDescent="0.25">
      <c r="A56" s="122">
        <v>34</v>
      </c>
      <c r="B56" s="44" t="s">
        <v>161</v>
      </c>
      <c r="C56" s="44"/>
      <c r="D56" s="44"/>
      <c r="E56" s="44"/>
      <c r="F56" s="44"/>
      <c r="G56" s="44"/>
      <c r="H56" s="155"/>
      <c r="K56" s="117"/>
    </row>
    <row r="57" spans="1:11" x14ac:dyDescent="0.25">
      <c r="A57" s="122">
        <v>35</v>
      </c>
      <c r="B57" s="44" t="s">
        <v>162</v>
      </c>
      <c r="C57" s="44"/>
      <c r="D57" s="44"/>
      <c r="E57" s="44"/>
      <c r="F57" s="44"/>
      <c r="G57" s="44"/>
      <c r="H57" s="155"/>
      <c r="K57" s="117"/>
    </row>
    <row r="58" spans="1:11" x14ac:dyDescent="0.25">
      <c r="A58" s="122">
        <v>36</v>
      </c>
      <c r="B58" s="44" t="s">
        <v>163</v>
      </c>
      <c r="C58" s="44"/>
      <c r="D58" s="44"/>
      <c r="E58" s="44"/>
      <c r="F58" s="44"/>
      <c r="G58" s="44"/>
      <c r="H58" s="155"/>
      <c r="K58" s="117"/>
    </row>
    <row r="59" spans="1:11" x14ac:dyDescent="0.25">
      <c r="A59" s="122">
        <v>37</v>
      </c>
      <c r="B59" s="44" t="s">
        <v>164</v>
      </c>
      <c r="C59" s="44"/>
      <c r="D59" s="44"/>
      <c r="E59" s="44"/>
      <c r="F59" s="44"/>
      <c r="G59" s="44"/>
      <c r="H59" s="155"/>
      <c r="K59" s="117"/>
    </row>
    <row r="60" spans="1:11" x14ac:dyDescent="0.25">
      <c r="A60" s="122">
        <v>38</v>
      </c>
      <c r="B60" s="44" t="s">
        <v>165</v>
      </c>
      <c r="C60" s="44"/>
      <c r="D60" s="44"/>
      <c r="E60" s="44"/>
      <c r="F60" s="44"/>
      <c r="G60" s="44"/>
      <c r="H60" s="155"/>
      <c r="K60" s="117"/>
    </row>
    <row r="61" spans="1:11" x14ac:dyDescent="0.25">
      <c r="A61" s="122">
        <v>39</v>
      </c>
      <c r="B61" s="44" t="s">
        <v>166</v>
      </c>
      <c r="C61" s="44"/>
      <c r="D61" s="44"/>
      <c r="E61" s="44"/>
      <c r="F61" s="44"/>
      <c r="G61" s="44"/>
      <c r="H61" s="155"/>
      <c r="K61" s="117"/>
    </row>
    <row r="62" spans="1:11" x14ac:dyDescent="0.25">
      <c r="A62" s="122">
        <v>40</v>
      </c>
      <c r="B62" s="44" t="s">
        <v>167</v>
      </c>
      <c r="C62" s="44"/>
      <c r="D62" s="44"/>
      <c r="E62" s="44"/>
      <c r="F62" s="44"/>
      <c r="G62" s="44"/>
      <c r="H62" s="155"/>
      <c r="K62" s="117"/>
    </row>
    <row r="63" spans="1:11" x14ac:dyDescent="0.25">
      <c r="A63" s="122">
        <v>41</v>
      </c>
      <c r="B63" s="44" t="s">
        <v>168</v>
      </c>
      <c r="C63" s="44"/>
      <c r="D63" s="44"/>
      <c r="E63" s="44"/>
      <c r="F63" s="44"/>
      <c r="G63" s="44"/>
      <c r="H63" s="155"/>
      <c r="K63" s="117"/>
    </row>
    <row r="64" spans="1:11" x14ac:dyDescent="0.25">
      <c r="A64" s="122">
        <v>42</v>
      </c>
      <c r="B64" s="44" t="s">
        <v>169</v>
      </c>
      <c r="C64" s="44"/>
      <c r="D64" s="44"/>
      <c r="E64" s="44"/>
      <c r="F64" s="44"/>
      <c r="G64" s="44"/>
      <c r="H64" s="155"/>
      <c r="K64" s="117"/>
    </row>
    <row r="65" spans="1:11" x14ac:dyDescent="0.25">
      <c r="A65" s="122">
        <v>43</v>
      </c>
      <c r="B65" s="44" t="s">
        <v>170</v>
      </c>
      <c r="C65" s="44"/>
      <c r="D65" s="44"/>
      <c r="E65" s="44"/>
      <c r="F65" s="44"/>
      <c r="G65" s="44"/>
      <c r="H65" s="155"/>
      <c r="K65" s="117"/>
    </row>
    <row r="66" spans="1:11" x14ac:dyDescent="0.25">
      <c r="A66" s="122">
        <v>44</v>
      </c>
      <c r="B66" s="44" t="s">
        <v>171</v>
      </c>
      <c r="C66" s="44"/>
      <c r="D66" s="44"/>
      <c r="E66" s="44"/>
      <c r="F66" s="44"/>
      <c r="G66" s="44"/>
      <c r="H66" s="155"/>
      <c r="K66" s="117"/>
    </row>
    <row r="67" spans="1:11" x14ac:dyDescent="0.25">
      <c r="A67" s="122">
        <v>45</v>
      </c>
      <c r="B67" s="44" t="s">
        <v>172</v>
      </c>
      <c r="C67" s="44"/>
      <c r="D67" s="44"/>
      <c r="E67" s="44"/>
      <c r="F67" s="44"/>
      <c r="G67" s="44"/>
      <c r="H67" s="155"/>
      <c r="K67" s="117"/>
    </row>
    <row r="68" spans="1:11" x14ac:dyDescent="0.25">
      <c r="A68" s="122">
        <v>46</v>
      </c>
      <c r="B68" s="44" t="s">
        <v>173</v>
      </c>
      <c r="C68" s="44"/>
      <c r="D68" s="44"/>
      <c r="E68" s="44"/>
      <c r="F68" s="44"/>
      <c r="G68" s="44"/>
      <c r="H68" s="155"/>
      <c r="K68" s="117"/>
    </row>
    <row r="69" spans="1:11" x14ac:dyDescent="0.25">
      <c r="A69" s="122">
        <v>47</v>
      </c>
      <c r="B69" s="44" t="s">
        <v>174</v>
      </c>
      <c r="C69" s="44"/>
      <c r="D69" s="44"/>
      <c r="E69" s="44"/>
      <c r="F69" s="44"/>
      <c r="G69" s="44"/>
      <c r="H69" s="155"/>
      <c r="K69" s="117"/>
    </row>
    <row r="70" spans="1:11" x14ac:dyDescent="0.25">
      <c r="A70" s="122">
        <v>48</v>
      </c>
      <c r="B70" s="44" t="s">
        <v>175</v>
      </c>
      <c r="C70" s="44"/>
      <c r="D70" s="44"/>
      <c r="E70" s="44"/>
      <c r="F70" s="44"/>
      <c r="G70" s="44"/>
      <c r="H70" s="155"/>
      <c r="K70" s="117"/>
    </row>
    <row r="71" spans="1:11" x14ac:dyDescent="0.25">
      <c r="A71" s="122">
        <v>49</v>
      </c>
      <c r="B71" s="44" t="s">
        <v>176</v>
      </c>
      <c r="C71" s="44"/>
      <c r="D71" s="44"/>
      <c r="E71" s="44"/>
      <c r="F71" s="44"/>
      <c r="G71" s="44"/>
      <c r="H71" s="155"/>
      <c r="K71" s="117"/>
    </row>
    <row r="72" spans="1:11" x14ac:dyDescent="0.25">
      <c r="A72" s="122">
        <v>50</v>
      </c>
      <c r="B72" s="44" t="s">
        <v>177</v>
      </c>
      <c r="C72" s="44"/>
      <c r="D72" s="44"/>
      <c r="E72" s="44"/>
      <c r="F72" s="44"/>
      <c r="G72" s="44"/>
      <c r="H72" s="155"/>
      <c r="K72" s="117"/>
    </row>
    <row r="73" spans="1:11" x14ac:dyDescent="0.25">
      <c r="A73" s="122">
        <v>51</v>
      </c>
      <c r="B73" s="44" t="s">
        <v>178</v>
      </c>
      <c r="C73" s="44"/>
      <c r="D73" s="44"/>
      <c r="E73" s="44"/>
      <c r="F73" s="44"/>
      <c r="G73" s="44"/>
      <c r="H73" s="155"/>
      <c r="K73" s="117"/>
    </row>
    <row r="74" spans="1:11" x14ac:dyDescent="0.25">
      <c r="A74" s="122">
        <v>52</v>
      </c>
      <c r="B74" s="44" t="s">
        <v>179</v>
      </c>
      <c r="C74" s="44"/>
      <c r="D74" s="44"/>
      <c r="E74" s="44"/>
      <c r="F74" s="44"/>
      <c r="G74" s="44"/>
      <c r="H74" s="155"/>
      <c r="K74" s="117"/>
    </row>
    <row r="75" spans="1:11" x14ac:dyDescent="0.25">
      <c r="A75" s="122">
        <v>53</v>
      </c>
      <c r="B75" s="44" t="s">
        <v>180</v>
      </c>
      <c r="C75" s="44"/>
      <c r="D75" s="44"/>
      <c r="E75" s="44"/>
      <c r="F75" s="44"/>
      <c r="G75" s="44"/>
      <c r="H75" s="155"/>
      <c r="K75" s="117"/>
    </row>
    <row r="76" spans="1:11" x14ac:dyDescent="0.25">
      <c r="A76" s="122">
        <v>54</v>
      </c>
      <c r="B76" s="44" t="s">
        <v>181</v>
      </c>
      <c r="C76" s="44"/>
      <c r="D76" s="44"/>
      <c r="E76" s="44"/>
      <c r="F76" s="44"/>
      <c r="G76" s="44"/>
      <c r="H76" s="155"/>
      <c r="K76" s="117"/>
    </row>
    <row r="77" spans="1:11" x14ac:dyDescent="0.25">
      <c r="A77" s="122">
        <v>55</v>
      </c>
      <c r="B77" s="44" t="s">
        <v>182</v>
      </c>
      <c r="C77" s="44"/>
      <c r="D77" s="44"/>
      <c r="E77" s="44"/>
      <c r="F77" s="44"/>
      <c r="G77" s="44"/>
      <c r="H77" s="155"/>
      <c r="K77" s="117"/>
    </row>
    <row r="78" spans="1:11" x14ac:dyDescent="0.25">
      <c r="A78" s="122">
        <v>56</v>
      </c>
      <c r="B78" s="44" t="s">
        <v>183</v>
      </c>
      <c r="C78" s="44"/>
      <c r="D78" s="44"/>
      <c r="E78" s="44"/>
      <c r="F78" s="44"/>
      <c r="G78" s="44"/>
      <c r="H78" s="155"/>
      <c r="K78" s="117"/>
    </row>
    <row r="79" spans="1:11" x14ac:dyDescent="0.25">
      <c r="A79" s="122">
        <v>57</v>
      </c>
      <c r="B79" s="44" t="s">
        <v>184</v>
      </c>
      <c r="C79" s="44"/>
      <c r="D79" s="44"/>
      <c r="E79" s="44"/>
      <c r="F79" s="44"/>
      <c r="G79" s="44"/>
      <c r="H79" s="155"/>
      <c r="K79" s="117"/>
    </row>
    <row r="80" spans="1:11" x14ac:dyDescent="0.25">
      <c r="A80" s="122">
        <v>58</v>
      </c>
      <c r="B80" s="44" t="s">
        <v>185</v>
      </c>
      <c r="C80" s="44"/>
      <c r="D80" s="44"/>
      <c r="E80" s="44"/>
      <c r="F80" s="44"/>
      <c r="G80" s="44"/>
      <c r="H80" s="155"/>
      <c r="K80" s="117"/>
    </row>
    <row r="81" spans="1:11" x14ac:dyDescent="0.25">
      <c r="A81" s="122">
        <v>59</v>
      </c>
      <c r="B81" s="44" t="s">
        <v>186</v>
      </c>
      <c r="C81" s="44"/>
      <c r="D81" s="44"/>
      <c r="E81" s="44"/>
      <c r="F81" s="44"/>
      <c r="G81" s="44"/>
      <c r="H81" s="155"/>
      <c r="K81" s="117"/>
    </row>
    <row r="82" spans="1:11" x14ac:dyDescent="0.25">
      <c r="A82" s="122">
        <v>60</v>
      </c>
      <c r="B82" s="44" t="s">
        <v>187</v>
      </c>
      <c r="C82" s="44"/>
      <c r="D82" s="44"/>
      <c r="E82" s="44"/>
      <c r="F82" s="44"/>
      <c r="G82" s="44"/>
      <c r="H82" s="155"/>
      <c r="K82" s="117"/>
    </row>
    <row r="83" spans="1:11" x14ac:dyDescent="0.25">
      <c r="A83" s="122">
        <v>61</v>
      </c>
      <c r="B83" s="44" t="s">
        <v>188</v>
      </c>
      <c r="C83" s="44"/>
      <c r="D83" s="44"/>
      <c r="E83" s="44"/>
      <c r="F83" s="44"/>
      <c r="G83" s="44"/>
      <c r="H83" s="155"/>
      <c r="K83" s="117"/>
    </row>
    <row r="84" spans="1:11" x14ac:dyDescent="0.25">
      <c r="A84" s="122">
        <v>62</v>
      </c>
      <c r="B84" s="44" t="s">
        <v>189</v>
      </c>
      <c r="C84" s="44"/>
      <c r="D84" s="44"/>
      <c r="E84" s="44"/>
      <c r="F84" s="44"/>
      <c r="G84" s="44"/>
      <c r="H84" s="155"/>
      <c r="K84" s="117"/>
    </row>
    <row r="85" spans="1:11" x14ac:dyDescent="0.25">
      <c r="A85" s="122">
        <v>63</v>
      </c>
      <c r="B85" s="44" t="s">
        <v>190</v>
      </c>
      <c r="C85" s="44"/>
      <c r="D85" s="44"/>
      <c r="E85" s="44"/>
      <c r="F85" s="44"/>
      <c r="G85" s="44"/>
      <c r="H85" s="155"/>
      <c r="K85" s="117"/>
    </row>
    <row r="86" spans="1:11" x14ac:dyDescent="0.25">
      <c r="A86" s="122">
        <v>64</v>
      </c>
      <c r="B86" s="44" t="s">
        <v>191</v>
      </c>
      <c r="C86" s="44"/>
      <c r="D86" s="44"/>
      <c r="E86" s="44"/>
      <c r="F86" s="44"/>
      <c r="G86" s="44"/>
      <c r="H86" s="155"/>
      <c r="K86" s="117"/>
    </row>
    <row r="87" spans="1:11" x14ac:dyDescent="0.25">
      <c r="A87" s="122">
        <v>65</v>
      </c>
      <c r="B87" s="44" t="s">
        <v>192</v>
      </c>
      <c r="C87" s="44"/>
      <c r="D87" s="44"/>
      <c r="E87" s="44"/>
      <c r="F87" s="44"/>
      <c r="G87" s="44"/>
      <c r="H87" s="155"/>
      <c r="K87" s="117"/>
    </row>
    <row r="88" spans="1:11" x14ac:dyDescent="0.25">
      <c r="A88" s="122">
        <v>66</v>
      </c>
      <c r="B88" s="44" t="s">
        <v>193</v>
      </c>
      <c r="C88" s="44"/>
      <c r="D88" s="44"/>
      <c r="E88" s="44"/>
      <c r="F88" s="44"/>
      <c r="G88" s="44"/>
      <c r="H88" s="155"/>
      <c r="K88" s="117"/>
    </row>
    <row r="89" spans="1:11" x14ac:dyDescent="0.25">
      <c r="A89" s="122">
        <v>67</v>
      </c>
      <c r="B89" s="44" t="s">
        <v>194</v>
      </c>
      <c r="C89" s="44"/>
      <c r="D89" s="44"/>
      <c r="E89" s="44"/>
      <c r="F89" s="44"/>
      <c r="G89" s="44"/>
      <c r="H89" s="155"/>
      <c r="K89" s="117"/>
    </row>
    <row r="90" spans="1:11" x14ac:dyDescent="0.25">
      <c r="A90" s="122">
        <v>68</v>
      </c>
      <c r="B90" s="44" t="s">
        <v>195</v>
      </c>
      <c r="C90" s="44"/>
      <c r="D90" s="44"/>
      <c r="E90" s="44"/>
      <c r="F90" s="44"/>
      <c r="G90" s="44"/>
      <c r="H90" s="155"/>
      <c r="K90" s="117"/>
    </row>
    <row r="91" spans="1:11" x14ac:dyDescent="0.25">
      <c r="A91" s="122">
        <v>69</v>
      </c>
      <c r="B91" s="44" t="s">
        <v>196</v>
      </c>
      <c r="C91" s="44"/>
      <c r="D91" s="44"/>
      <c r="E91" s="44"/>
      <c r="F91" s="44"/>
      <c r="G91" s="44"/>
      <c r="H91" s="155"/>
      <c r="K91" s="117"/>
    </row>
    <row r="92" spans="1:11" x14ac:dyDescent="0.25">
      <c r="A92" s="122">
        <v>70</v>
      </c>
      <c r="B92" s="44" t="s">
        <v>197</v>
      </c>
      <c r="C92" s="44"/>
      <c r="D92" s="44"/>
      <c r="E92" s="44"/>
      <c r="F92" s="44"/>
      <c r="G92" s="44"/>
      <c r="H92" s="155"/>
      <c r="K92" s="117"/>
    </row>
    <row r="93" spans="1:11" x14ac:dyDescent="0.25">
      <c r="A93" s="122">
        <v>71</v>
      </c>
      <c r="B93" s="44" t="s">
        <v>198</v>
      </c>
      <c r="C93" s="44"/>
      <c r="D93" s="44"/>
      <c r="E93" s="44"/>
      <c r="F93" s="44"/>
      <c r="G93" s="44"/>
      <c r="H93" s="155"/>
      <c r="K93" s="117"/>
    </row>
    <row r="94" spans="1:11" x14ac:dyDescent="0.25">
      <c r="A94" s="122">
        <v>72</v>
      </c>
      <c r="B94" s="44" t="s">
        <v>199</v>
      </c>
      <c r="C94" s="44"/>
      <c r="D94" s="44"/>
      <c r="E94" s="44"/>
      <c r="F94" s="44"/>
      <c r="G94" s="44"/>
      <c r="H94" s="155"/>
      <c r="K94" s="117"/>
    </row>
    <row r="95" spans="1:11" x14ac:dyDescent="0.25">
      <c r="A95" s="122">
        <v>73</v>
      </c>
      <c r="B95" s="44" t="s">
        <v>200</v>
      </c>
      <c r="C95" s="44"/>
      <c r="D95" s="44"/>
      <c r="E95" s="44"/>
      <c r="F95" s="44"/>
      <c r="G95" s="44"/>
      <c r="H95" s="155"/>
      <c r="K95" s="117"/>
    </row>
    <row r="96" spans="1:11" x14ac:dyDescent="0.25">
      <c r="A96" s="122">
        <v>74</v>
      </c>
      <c r="B96" s="44" t="s">
        <v>201</v>
      </c>
      <c r="C96" s="44"/>
      <c r="D96" s="44"/>
      <c r="E96" s="44"/>
      <c r="F96" s="44"/>
      <c r="G96" s="44"/>
      <c r="H96" s="155"/>
      <c r="K96" s="117"/>
    </row>
    <row r="97" spans="1:11" x14ac:dyDescent="0.25">
      <c r="A97" s="122">
        <v>75</v>
      </c>
      <c r="B97" s="44" t="s">
        <v>202</v>
      </c>
      <c r="C97" s="44"/>
      <c r="D97" s="44"/>
      <c r="E97" s="44"/>
      <c r="F97" s="44"/>
      <c r="G97" s="44"/>
      <c r="H97" s="155"/>
      <c r="K97" s="117"/>
    </row>
    <row r="98" spans="1:11" x14ac:dyDescent="0.25">
      <c r="A98" s="122">
        <v>76</v>
      </c>
      <c r="B98" s="44" t="s">
        <v>203</v>
      </c>
      <c r="C98" s="44"/>
      <c r="D98" s="44"/>
      <c r="E98" s="44"/>
      <c r="F98" s="44"/>
      <c r="G98" s="44"/>
      <c r="H98" s="155"/>
      <c r="K98" s="117"/>
    </row>
    <row r="99" spans="1:11" x14ac:dyDescent="0.25">
      <c r="A99" s="122">
        <v>77</v>
      </c>
      <c r="B99" s="44" t="s">
        <v>204</v>
      </c>
      <c r="C99" s="44"/>
      <c r="D99" s="44"/>
      <c r="E99" s="44"/>
      <c r="F99" s="44"/>
      <c r="G99" s="44"/>
      <c r="H99" s="155"/>
      <c r="K99" s="117"/>
    </row>
    <row r="100" spans="1:11" x14ac:dyDescent="0.25">
      <c r="A100" s="122">
        <v>78</v>
      </c>
      <c r="B100" s="44" t="s">
        <v>205</v>
      </c>
      <c r="C100" s="44"/>
      <c r="D100" s="44"/>
      <c r="E100" s="44"/>
      <c r="F100" s="44"/>
      <c r="G100" s="44"/>
      <c r="H100" s="155"/>
      <c r="K100" s="117"/>
    </row>
    <row r="101" spans="1:11" x14ac:dyDescent="0.25">
      <c r="A101" s="122">
        <v>79</v>
      </c>
      <c r="B101" s="44" t="s">
        <v>206</v>
      </c>
      <c r="C101" s="44"/>
      <c r="D101" s="44"/>
      <c r="E101" s="44"/>
      <c r="F101" s="44"/>
      <c r="G101" s="44"/>
      <c r="H101" s="155"/>
      <c r="K101" s="117"/>
    </row>
    <row r="102" spans="1:11" x14ac:dyDescent="0.25">
      <c r="A102" s="122">
        <v>80</v>
      </c>
      <c r="B102" s="44" t="s">
        <v>207</v>
      </c>
      <c r="C102" s="44"/>
      <c r="D102" s="44"/>
      <c r="E102" s="44"/>
      <c r="F102" s="44"/>
      <c r="G102" s="44"/>
      <c r="H102" s="155"/>
      <c r="K102" s="117"/>
    </row>
    <row r="103" spans="1:11" x14ac:dyDescent="0.25">
      <c r="A103" s="122">
        <v>81</v>
      </c>
      <c r="B103" s="44" t="s">
        <v>208</v>
      </c>
      <c r="C103" s="44"/>
      <c r="D103" s="44"/>
      <c r="E103" s="44"/>
      <c r="F103" s="44"/>
      <c r="G103" s="44"/>
      <c r="H103" s="155"/>
      <c r="K103" s="117"/>
    </row>
    <row r="104" spans="1:11" x14ac:dyDescent="0.25">
      <c r="A104" s="122">
        <v>82</v>
      </c>
      <c r="B104" s="44" t="s">
        <v>209</v>
      </c>
      <c r="C104" s="44"/>
      <c r="D104" s="44"/>
      <c r="E104" s="44"/>
      <c r="F104" s="44"/>
      <c r="G104" s="44"/>
      <c r="H104" s="155"/>
      <c r="K104" s="117"/>
    </row>
    <row r="105" spans="1:11" x14ac:dyDescent="0.25">
      <c r="A105" s="122">
        <v>83</v>
      </c>
      <c r="B105" s="44" t="s">
        <v>210</v>
      </c>
      <c r="C105" s="44"/>
      <c r="D105" s="44"/>
      <c r="E105" s="44"/>
      <c r="F105" s="44"/>
      <c r="G105" s="44"/>
      <c r="H105" s="155"/>
      <c r="K105" s="117"/>
    </row>
    <row r="106" spans="1:11" x14ac:dyDescent="0.25">
      <c r="A106" s="122">
        <v>84</v>
      </c>
      <c r="B106" s="44" t="s">
        <v>211</v>
      </c>
      <c r="C106" s="44"/>
      <c r="D106" s="44"/>
      <c r="E106" s="44"/>
      <c r="F106" s="44"/>
      <c r="G106" s="44"/>
      <c r="H106" s="155"/>
      <c r="K106" s="117"/>
    </row>
    <row r="107" spans="1:11" x14ac:dyDescent="0.25">
      <c r="A107" s="122">
        <v>85</v>
      </c>
      <c r="B107" s="44" t="s">
        <v>212</v>
      </c>
      <c r="C107" s="44"/>
      <c r="D107" s="44"/>
      <c r="E107" s="44"/>
      <c r="F107" s="44"/>
      <c r="G107" s="44"/>
      <c r="H107" s="155"/>
      <c r="K107" s="117"/>
    </row>
    <row r="108" spans="1:11" x14ac:dyDescent="0.25">
      <c r="A108" s="122">
        <v>86</v>
      </c>
      <c r="B108" s="44" t="s">
        <v>213</v>
      </c>
      <c r="C108" s="44"/>
      <c r="D108" s="44"/>
      <c r="E108" s="44"/>
      <c r="F108" s="44"/>
      <c r="G108" s="44"/>
      <c r="H108" s="155"/>
      <c r="K108" s="117"/>
    </row>
    <row r="109" spans="1:11" x14ac:dyDescent="0.25">
      <c r="A109" s="122">
        <v>87</v>
      </c>
      <c r="B109" s="44" t="s">
        <v>214</v>
      </c>
      <c r="C109" s="44"/>
      <c r="D109" s="44"/>
      <c r="E109" s="44"/>
      <c r="F109" s="44"/>
      <c r="G109" s="44"/>
      <c r="H109" s="155"/>
      <c r="K109" s="117"/>
    </row>
    <row r="110" spans="1:11" x14ac:dyDescent="0.25">
      <c r="A110" s="122">
        <v>88</v>
      </c>
      <c r="B110" s="44" t="s">
        <v>215</v>
      </c>
      <c r="C110" s="44"/>
      <c r="D110" s="44"/>
      <c r="E110" s="44"/>
      <c r="F110" s="44"/>
      <c r="G110" s="44"/>
      <c r="H110" s="155"/>
      <c r="K110" s="117"/>
    </row>
    <row r="111" spans="1:11" x14ac:dyDescent="0.25">
      <c r="A111" s="122">
        <v>89</v>
      </c>
      <c r="B111" s="44" t="s">
        <v>216</v>
      </c>
      <c r="C111" s="44"/>
      <c r="D111" s="44"/>
      <c r="E111" s="44"/>
      <c r="F111" s="44"/>
      <c r="G111" s="44"/>
      <c r="H111" s="155"/>
      <c r="K111" s="117"/>
    </row>
    <row r="112" spans="1:11" x14ac:dyDescent="0.25">
      <c r="A112" s="122">
        <v>90</v>
      </c>
      <c r="B112" s="44" t="s">
        <v>217</v>
      </c>
      <c r="C112" s="44"/>
      <c r="D112" s="44"/>
      <c r="E112" s="44"/>
      <c r="F112" s="44"/>
      <c r="G112" s="44"/>
      <c r="H112" s="155"/>
      <c r="K112" s="117"/>
    </row>
    <row r="113" spans="1:11" x14ac:dyDescent="0.25">
      <c r="A113" s="122">
        <v>91</v>
      </c>
      <c r="B113" s="44" t="s">
        <v>218</v>
      </c>
      <c r="C113" s="44"/>
      <c r="D113" s="44"/>
      <c r="E113" s="44"/>
      <c r="F113" s="44"/>
      <c r="G113" s="44"/>
      <c r="H113" s="155"/>
      <c r="K113" s="117"/>
    </row>
    <row r="114" spans="1:11" x14ac:dyDescent="0.25">
      <c r="A114" s="122">
        <v>92</v>
      </c>
      <c r="B114" s="44" t="s">
        <v>219</v>
      </c>
      <c r="C114" s="44"/>
      <c r="D114" s="44"/>
      <c r="E114" s="44"/>
      <c r="F114" s="44"/>
      <c r="G114" s="44"/>
      <c r="H114" s="155"/>
      <c r="K114" s="117"/>
    </row>
    <row r="115" spans="1:11" x14ac:dyDescent="0.25">
      <c r="A115" s="122">
        <v>93</v>
      </c>
      <c r="B115" s="44" t="s">
        <v>220</v>
      </c>
      <c r="C115" s="44"/>
      <c r="D115" s="44"/>
      <c r="E115" s="44"/>
      <c r="F115" s="44"/>
      <c r="G115" s="44"/>
      <c r="H115" s="155"/>
      <c r="K115" s="117"/>
    </row>
    <row r="116" spans="1:11" x14ac:dyDescent="0.25">
      <c r="A116" s="122">
        <v>94</v>
      </c>
      <c r="B116" s="44" t="s">
        <v>221</v>
      </c>
      <c r="C116" s="44"/>
      <c r="D116" s="44"/>
      <c r="E116" s="44"/>
      <c r="F116" s="44"/>
      <c r="G116" s="44"/>
      <c r="H116" s="155"/>
      <c r="K116" s="117"/>
    </row>
    <row r="117" spans="1:11" x14ac:dyDescent="0.25">
      <c r="A117" s="122">
        <v>95</v>
      </c>
      <c r="B117" s="44" t="s">
        <v>222</v>
      </c>
      <c r="C117" s="44"/>
      <c r="D117" s="44"/>
      <c r="E117" s="44"/>
      <c r="F117" s="44"/>
      <c r="G117" s="44"/>
      <c r="H117" s="155"/>
      <c r="K117" s="117"/>
    </row>
    <row r="118" spans="1:11" x14ac:dyDescent="0.25">
      <c r="A118" s="122">
        <v>96</v>
      </c>
      <c r="B118" s="44" t="s">
        <v>223</v>
      </c>
      <c r="C118" s="44"/>
      <c r="D118" s="44"/>
      <c r="E118" s="44"/>
      <c r="F118" s="44"/>
      <c r="G118" s="44"/>
      <c r="H118" s="155"/>
      <c r="K118" s="117"/>
    </row>
    <row r="119" spans="1:11" x14ac:dyDescent="0.25">
      <c r="A119" s="122">
        <v>97</v>
      </c>
      <c r="B119" s="44" t="s">
        <v>224</v>
      </c>
      <c r="C119" s="44"/>
      <c r="D119" s="44"/>
      <c r="E119" s="44"/>
      <c r="F119" s="44"/>
      <c r="G119" s="44"/>
      <c r="H119" s="155"/>
      <c r="K119" s="117"/>
    </row>
    <row r="120" spans="1:11" x14ac:dyDescent="0.25">
      <c r="A120" s="122">
        <v>98</v>
      </c>
      <c r="B120" s="44" t="s">
        <v>225</v>
      </c>
      <c r="C120" s="44"/>
      <c r="D120" s="44"/>
      <c r="E120" s="44"/>
      <c r="F120" s="44"/>
      <c r="G120" s="44"/>
      <c r="H120" s="155"/>
      <c r="K120" s="117"/>
    </row>
    <row r="121" spans="1:11" x14ac:dyDescent="0.25">
      <c r="A121" s="122">
        <v>99</v>
      </c>
      <c r="B121" s="44" t="s">
        <v>226</v>
      </c>
      <c r="C121" s="44"/>
      <c r="D121" s="44"/>
      <c r="E121" s="44"/>
      <c r="F121" s="44"/>
      <c r="G121" s="44"/>
      <c r="H121" s="155"/>
      <c r="K121" s="117"/>
    </row>
    <row r="122" spans="1:11" x14ac:dyDescent="0.25">
      <c r="A122" s="122">
        <v>100</v>
      </c>
      <c r="B122" s="44" t="s">
        <v>227</v>
      </c>
      <c r="C122" s="44"/>
      <c r="D122" s="44"/>
      <c r="E122" s="44"/>
      <c r="F122" s="44"/>
      <c r="G122" s="44"/>
      <c r="H122" s="155"/>
      <c r="K122" s="117"/>
    </row>
    <row r="123" spans="1:11" x14ac:dyDescent="0.25">
      <c r="A123" s="122">
        <v>101</v>
      </c>
      <c r="B123" s="44" t="s">
        <v>228</v>
      </c>
      <c r="C123" s="44"/>
      <c r="D123" s="44"/>
      <c r="E123" s="44"/>
      <c r="F123" s="44"/>
      <c r="G123" s="44"/>
      <c r="H123" s="155"/>
      <c r="K123" s="117"/>
    </row>
    <row r="124" spans="1:11" x14ac:dyDescent="0.25">
      <c r="A124" s="122">
        <v>102</v>
      </c>
      <c r="B124" s="44" t="s">
        <v>229</v>
      </c>
      <c r="C124" s="44"/>
      <c r="D124" s="44"/>
      <c r="E124" s="44"/>
      <c r="F124" s="44"/>
      <c r="G124" s="44"/>
      <c r="H124" s="155"/>
      <c r="K124" s="117"/>
    </row>
    <row r="125" spans="1:11" x14ac:dyDescent="0.25">
      <c r="A125" s="122">
        <v>103</v>
      </c>
      <c r="B125" s="44" t="s">
        <v>230</v>
      </c>
      <c r="C125" s="44"/>
      <c r="D125" s="44"/>
      <c r="E125" s="44"/>
      <c r="F125" s="44"/>
      <c r="G125" s="44"/>
      <c r="H125" s="155"/>
      <c r="K125" s="117"/>
    </row>
    <row r="126" spans="1:11" x14ac:dyDescent="0.25">
      <c r="A126" s="122">
        <v>104</v>
      </c>
      <c r="B126" s="44" t="s">
        <v>231</v>
      </c>
      <c r="C126" s="44"/>
      <c r="D126" s="44"/>
      <c r="E126" s="44"/>
      <c r="F126" s="44"/>
      <c r="G126" s="44"/>
      <c r="H126" s="155"/>
      <c r="K126" s="117"/>
    </row>
    <row r="127" spans="1:11" x14ac:dyDescent="0.25">
      <c r="A127" s="122">
        <v>105</v>
      </c>
      <c r="B127" s="44" t="s">
        <v>232</v>
      </c>
      <c r="C127" s="44"/>
      <c r="D127" s="44"/>
      <c r="E127" s="44"/>
      <c r="F127" s="44"/>
      <c r="G127" s="44"/>
      <c r="H127" s="155"/>
      <c r="K127" s="117"/>
    </row>
    <row r="128" spans="1:11" x14ac:dyDescent="0.25">
      <c r="A128" s="122">
        <v>106</v>
      </c>
      <c r="B128" s="44" t="s">
        <v>233</v>
      </c>
      <c r="C128" s="44"/>
      <c r="D128" s="44"/>
      <c r="E128" s="44"/>
      <c r="F128" s="44"/>
      <c r="G128" s="44"/>
      <c r="H128" s="155"/>
      <c r="K128" s="117"/>
    </row>
    <row r="129" spans="1:11" x14ac:dyDescent="0.25">
      <c r="A129" s="122">
        <v>107</v>
      </c>
      <c r="B129" s="44" t="s">
        <v>234</v>
      </c>
      <c r="C129" s="44"/>
      <c r="D129" s="44"/>
      <c r="E129" s="44"/>
      <c r="F129" s="44"/>
      <c r="G129" s="44"/>
      <c r="H129" s="155"/>
      <c r="K129" s="117"/>
    </row>
    <row r="130" spans="1:11" x14ac:dyDescent="0.25">
      <c r="A130" s="122">
        <v>108</v>
      </c>
      <c r="B130" s="44" t="s">
        <v>235</v>
      </c>
      <c r="C130" s="44"/>
      <c r="D130" s="44"/>
      <c r="E130" s="44"/>
      <c r="F130" s="44"/>
      <c r="G130" s="44"/>
      <c r="H130" s="155"/>
      <c r="K130" s="117"/>
    </row>
    <row r="131" spans="1:11" x14ac:dyDescent="0.25">
      <c r="A131" s="122">
        <v>109</v>
      </c>
      <c r="B131" s="44" t="s">
        <v>236</v>
      </c>
      <c r="C131" s="44"/>
      <c r="D131" s="44"/>
      <c r="E131" s="44"/>
      <c r="F131" s="44"/>
      <c r="G131" s="44"/>
      <c r="H131" s="155"/>
      <c r="K131" s="117"/>
    </row>
    <row r="132" spans="1:11" x14ac:dyDescent="0.25">
      <c r="A132" s="122">
        <v>110</v>
      </c>
      <c r="B132" s="44" t="s">
        <v>237</v>
      </c>
      <c r="C132" s="44"/>
      <c r="D132" s="44"/>
      <c r="E132" s="44"/>
      <c r="F132" s="44"/>
      <c r="G132" s="44"/>
      <c r="H132" s="155"/>
      <c r="K132" s="117"/>
    </row>
    <row r="133" spans="1:11" x14ac:dyDescent="0.25">
      <c r="A133" s="122">
        <v>111</v>
      </c>
      <c r="B133" s="44" t="s">
        <v>238</v>
      </c>
      <c r="C133" s="44"/>
      <c r="D133" s="44"/>
      <c r="E133" s="44"/>
      <c r="F133" s="44"/>
      <c r="G133" s="44"/>
      <c r="H133" s="155"/>
      <c r="K133" s="117"/>
    </row>
    <row r="134" spans="1:11" x14ac:dyDescent="0.25">
      <c r="A134" s="122">
        <v>112</v>
      </c>
      <c r="B134" s="44" t="s">
        <v>239</v>
      </c>
      <c r="C134" s="44"/>
      <c r="D134" s="44"/>
      <c r="E134" s="44"/>
      <c r="F134" s="44"/>
      <c r="G134" s="44"/>
      <c r="H134" s="155"/>
      <c r="K134" s="117"/>
    </row>
    <row r="135" spans="1:11" x14ac:dyDescent="0.25">
      <c r="A135" s="122">
        <v>113</v>
      </c>
      <c r="B135" s="44" t="s">
        <v>240</v>
      </c>
      <c r="C135" s="44"/>
      <c r="D135" s="44"/>
      <c r="E135" s="44"/>
      <c r="F135" s="44"/>
      <c r="G135" s="44"/>
      <c r="H135" s="155"/>
      <c r="K135" s="117"/>
    </row>
    <row r="136" spans="1:11" x14ac:dyDescent="0.25">
      <c r="A136" s="122">
        <v>114</v>
      </c>
      <c r="B136" s="44" t="s">
        <v>241</v>
      </c>
      <c r="C136" s="44"/>
      <c r="D136" s="44"/>
      <c r="E136" s="44"/>
      <c r="F136" s="44"/>
      <c r="G136" s="44"/>
      <c r="H136" s="155"/>
      <c r="K136" s="117"/>
    </row>
    <row r="137" spans="1:11" x14ac:dyDescent="0.25">
      <c r="A137" s="122">
        <v>115</v>
      </c>
      <c r="B137" s="44" t="s">
        <v>242</v>
      </c>
      <c r="C137" s="44"/>
      <c r="D137" s="44"/>
      <c r="E137" s="44"/>
      <c r="F137" s="44"/>
      <c r="G137" s="44"/>
      <c r="H137" s="155"/>
      <c r="K137" s="117"/>
    </row>
    <row r="138" spans="1:11" x14ac:dyDescent="0.25">
      <c r="A138" s="122">
        <v>116</v>
      </c>
      <c r="B138" s="44" t="s">
        <v>243</v>
      </c>
      <c r="C138" s="44"/>
      <c r="D138" s="44"/>
      <c r="E138" s="44"/>
      <c r="F138" s="44"/>
      <c r="G138" s="44"/>
      <c r="H138" s="155"/>
      <c r="K138" s="117"/>
    </row>
    <row r="139" spans="1:11" x14ac:dyDescent="0.25">
      <c r="A139" s="122">
        <v>117</v>
      </c>
      <c r="B139" s="44" t="s">
        <v>244</v>
      </c>
      <c r="C139" s="44"/>
      <c r="D139" s="44"/>
      <c r="E139" s="44"/>
      <c r="F139" s="44"/>
      <c r="G139" s="44"/>
      <c r="H139" s="155"/>
      <c r="K139" s="117"/>
    </row>
    <row r="140" spans="1:11" x14ac:dyDescent="0.25">
      <c r="A140" s="122">
        <v>118</v>
      </c>
      <c r="B140" s="44" t="s">
        <v>245</v>
      </c>
      <c r="C140" s="44"/>
      <c r="D140" s="44"/>
      <c r="E140" s="44"/>
      <c r="F140" s="44"/>
      <c r="G140" s="44"/>
      <c r="H140" s="155"/>
      <c r="K140" s="117"/>
    </row>
    <row r="141" spans="1:11" x14ac:dyDescent="0.25">
      <c r="A141" s="122">
        <v>119</v>
      </c>
      <c r="B141" s="44" t="s">
        <v>246</v>
      </c>
      <c r="C141" s="44"/>
      <c r="D141" s="44"/>
      <c r="E141" s="44"/>
      <c r="F141" s="44"/>
      <c r="G141" s="44"/>
      <c r="H141" s="155"/>
      <c r="K141" s="117"/>
    </row>
    <row r="142" spans="1:11" x14ac:dyDescent="0.25">
      <c r="A142" s="122">
        <v>120</v>
      </c>
      <c r="B142" s="44" t="s">
        <v>247</v>
      </c>
      <c r="C142" s="44"/>
      <c r="D142" s="44"/>
      <c r="E142" s="44"/>
      <c r="F142" s="44"/>
      <c r="G142" s="44"/>
      <c r="H142" s="155"/>
      <c r="K142" s="117"/>
    </row>
    <row r="143" spans="1:11" s="134" customFormat="1" x14ac:dyDescent="0.25">
      <c r="A143" s="122" t="s">
        <v>111</v>
      </c>
      <c r="B143" s="125"/>
      <c r="C143" s="126"/>
      <c r="D143" s="126"/>
      <c r="E143" s="126">
        <f>SUM(E23:E42)</f>
        <v>0</v>
      </c>
      <c r="F143" s="126">
        <f>SUM(F23:F42)</f>
        <v>0</v>
      </c>
      <c r="G143" s="126">
        <f>SUM(G23:G42)</f>
        <v>0</v>
      </c>
      <c r="H143" s="21"/>
      <c r="I143" s="11"/>
      <c r="J143" s="11"/>
    </row>
    <row r="144" spans="1:11" s="134" customFormat="1" x14ac:dyDescent="0.25">
      <c r="A144" s="27"/>
      <c r="B144" s="135"/>
      <c r="C144" s="131"/>
      <c r="D144" s="131"/>
      <c r="E144" s="131"/>
      <c r="F144" s="131"/>
      <c r="G144" s="131"/>
      <c r="H144" s="131"/>
      <c r="I144" s="11"/>
      <c r="J144" s="11"/>
      <c r="K144" s="11"/>
    </row>
    <row r="145" spans="1:11" x14ac:dyDescent="0.25">
      <c r="A145" s="118"/>
      <c r="B145" s="124"/>
      <c r="C145" s="124"/>
      <c r="D145" s="124"/>
      <c r="E145" s="124"/>
      <c r="F145" s="124"/>
      <c r="G145" s="124"/>
      <c r="H145" s="124"/>
    </row>
    <row r="146" spans="1:11" ht="21" x14ac:dyDescent="0.35">
      <c r="A146" s="273" t="s">
        <v>127</v>
      </c>
      <c r="B146" s="273"/>
      <c r="C146" s="273"/>
      <c r="D146" s="273"/>
      <c r="E146" s="273"/>
      <c r="F146" s="132"/>
      <c r="G146" s="124"/>
      <c r="H146" s="124"/>
      <c r="I146" s="124"/>
      <c r="J146" s="124"/>
      <c r="K146" s="124"/>
    </row>
    <row r="147" spans="1:11" ht="31.5" x14ac:dyDescent="0.25">
      <c r="A147" s="39" t="s">
        <v>112</v>
      </c>
      <c r="B147" s="136"/>
      <c r="C147" s="8" t="s">
        <v>109</v>
      </c>
      <c r="D147" s="8" t="s">
        <v>110</v>
      </c>
      <c r="E147" s="8" t="s">
        <v>113</v>
      </c>
      <c r="F147" s="8" t="s">
        <v>502</v>
      </c>
      <c r="G147" s="124"/>
      <c r="H147" s="124"/>
      <c r="I147" s="124"/>
      <c r="J147" s="124"/>
      <c r="K147" s="117"/>
    </row>
    <row r="148" spans="1:11" x14ac:dyDescent="0.25">
      <c r="A148" s="24">
        <v>1</v>
      </c>
      <c r="B148" s="44" t="s">
        <v>248</v>
      </c>
      <c r="C148" s="44">
        <f>SUM(F23:F26)</f>
        <v>0</v>
      </c>
      <c r="D148" s="44">
        <f>SUM(G23:G26)</f>
        <v>0</v>
      </c>
      <c r="E148" s="44">
        <f>D148+C148</f>
        <v>0</v>
      </c>
      <c r="H148" s="12">
        <f>D148/1164</f>
        <v>0</v>
      </c>
      <c r="K148" s="117"/>
    </row>
    <row r="149" spans="1:11" x14ac:dyDescent="0.25">
      <c r="A149" s="24">
        <v>2</v>
      </c>
      <c r="B149" s="44" t="s">
        <v>249</v>
      </c>
      <c r="C149" s="44">
        <f>SUM(F27:F30)</f>
        <v>0</v>
      </c>
      <c r="D149" s="44">
        <f>SUM(G27:G30)</f>
        <v>0</v>
      </c>
      <c r="E149" s="44">
        <f t="shared" ref="E149:E158" si="7">D149+C149</f>
        <v>0</v>
      </c>
      <c r="K149" s="117"/>
    </row>
    <row r="150" spans="1:11" x14ac:dyDescent="0.25">
      <c r="A150" s="24">
        <v>3</v>
      </c>
      <c r="B150" s="44" t="s">
        <v>250</v>
      </c>
      <c r="C150" s="44">
        <f>SUM(F31:F34)</f>
        <v>0</v>
      </c>
      <c r="D150" s="44">
        <f>SUM(G31:G34)</f>
        <v>0</v>
      </c>
      <c r="E150" s="44">
        <f t="shared" si="7"/>
        <v>0</v>
      </c>
      <c r="K150" s="117"/>
    </row>
    <row r="151" spans="1:11" x14ac:dyDescent="0.25">
      <c r="A151" s="24">
        <v>4</v>
      </c>
      <c r="B151" s="44" t="s">
        <v>251</v>
      </c>
      <c r="C151" s="44">
        <f>SUM(F35:F38)</f>
        <v>0</v>
      </c>
      <c r="D151" s="44">
        <f>SUM(G35:G38)</f>
        <v>0</v>
      </c>
      <c r="E151" s="44">
        <f t="shared" si="7"/>
        <v>0</v>
      </c>
      <c r="K151" s="117"/>
    </row>
    <row r="152" spans="1:11" x14ac:dyDescent="0.25">
      <c r="A152" s="24">
        <v>5</v>
      </c>
      <c r="B152" s="44" t="s">
        <v>252</v>
      </c>
      <c r="C152" s="44">
        <f>SUM(F39:F42)</f>
        <v>0</v>
      </c>
      <c r="D152" s="44">
        <f>SUM(G39:G42)</f>
        <v>0</v>
      </c>
      <c r="E152" s="44">
        <f t="shared" si="7"/>
        <v>0</v>
      </c>
      <c r="K152" s="117"/>
    </row>
    <row r="153" spans="1:11" x14ac:dyDescent="0.25">
      <c r="A153" s="24">
        <v>6</v>
      </c>
      <c r="B153" s="44" t="s">
        <v>253</v>
      </c>
      <c r="C153" s="44"/>
      <c r="D153" s="44"/>
      <c r="E153" s="44"/>
      <c r="K153" s="117"/>
    </row>
    <row r="154" spans="1:11" x14ac:dyDescent="0.25">
      <c r="A154" s="24">
        <v>7</v>
      </c>
      <c r="B154" s="44" t="s">
        <v>254</v>
      </c>
      <c r="C154" s="44"/>
      <c r="D154" s="44"/>
      <c r="E154" s="44"/>
      <c r="K154" s="117"/>
    </row>
    <row r="155" spans="1:11" x14ac:dyDescent="0.25">
      <c r="A155" s="24">
        <v>8</v>
      </c>
      <c r="B155" s="44" t="s">
        <v>255</v>
      </c>
      <c r="C155" s="44"/>
      <c r="D155" s="44"/>
      <c r="E155" s="44"/>
      <c r="K155" s="117"/>
    </row>
    <row r="156" spans="1:11" x14ac:dyDescent="0.25">
      <c r="A156" s="24">
        <v>9</v>
      </c>
      <c r="B156" s="44" t="s">
        <v>256</v>
      </c>
      <c r="C156" s="44"/>
      <c r="D156" s="44"/>
      <c r="E156" s="44"/>
      <c r="K156" s="117"/>
    </row>
    <row r="157" spans="1:11" ht="16.5" customHeight="1" x14ac:dyDescent="0.25">
      <c r="A157" s="24">
        <v>10</v>
      </c>
      <c r="B157" s="44" t="s">
        <v>257</v>
      </c>
      <c r="C157" s="44"/>
      <c r="D157" s="44"/>
      <c r="E157" s="44"/>
      <c r="K157" s="117"/>
    </row>
    <row r="158" spans="1:11" s="134" customFormat="1" x14ac:dyDescent="0.25">
      <c r="A158" s="24" t="s">
        <v>111</v>
      </c>
      <c r="B158" s="122"/>
      <c r="C158" s="126">
        <f>SUM(C148:C152)</f>
        <v>0</v>
      </c>
      <c r="D158" s="126">
        <f>SUM(D148:D152)</f>
        <v>0</v>
      </c>
      <c r="E158" s="126">
        <f t="shared" si="7"/>
        <v>0</v>
      </c>
      <c r="F158" s="11"/>
      <c r="G158" s="11"/>
      <c r="H158" s="11"/>
      <c r="I158" s="11"/>
      <c r="J158" s="11"/>
    </row>
    <row r="159" spans="1:11" s="134" customFormat="1" x14ac:dyDescent="0.25">
      <c r="A159" s="116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37"/>
      <c r="B160" s="102" t="s">
        <v>61</v>
      </c>
    </row>
    <row r="161" spans="1:6" x14ac:dyDescent="0.25">
      <c r="A161" s="137"/>
      <c r="B161" s="82" t="s">
        <v>114</v>
      </c>
      <c r="D161" s="117"/>
      <c r="E161" s="124"/>
    </row>
    <row r="162" spans="1:6" x14ac:dyDescent="0.25">
      <c r="B162" s="12" t="s">
        <v>115</v>
      </c>
      <c r="E162" s="139"/>
    </row>
    <row r="163" spans="1:6" x14ac:dyDescent="0.25">
      <c r="B163" s="142" t="s">
        <v>116</v>
      </c>
      <c r="C163" s="117"/>
      <c r="E163" s="139"/>
    </row>
    <row r="164" spans="1:6" x14ac:dyDescent="0.25">
      <c r="B164" s="117" t="s">
        <v>117</v>
      </c>
      <c r="C164" s="117"/>
      <c r="E164" s="139"/>
    </row>
    <row r="165" spans="1:6" x14ac:dyDescent="0.25">
      <c r="B165" s="12" t="s">
        <v>118</v>
      </c>
      <c r="E165" s="139"/>
    </row>
    <row r="166" spans="1:6" x14ac:dyDescent="0.25">
      <c r="B166" s="142" t="s">
        <v>119</v>
      </c>
      <c r="E166" s="139"/>
    </row>
    <row r="167" spans="1:6" x14ac:dyDescent="0.25">
      <c r="B167" s="142" t="s">
        <v>120</v>
      </c>
      <c r="E167" s="139"/>
    </row>
    <row r="168" spans="1:6" x14ac:dyDescent="0.25">
      <c r="B168" s="12" t="s">
        <v>121</v>
      </c>
    </row>
    <row r="169" spans="1:6" x14ac:dyDescent="0.25">
      <c r="B169" s="12" t="s">
        <v>122</v>
      </c>
    </row>
    <row r="170" spans="1:6" x14ac:dyDescent="0.25">
      <c r="B170" s="12" t="s">
        <v>123</v>
      </c>
    </row>
    <row r="171" spans="1:6" x14ac:dyDescent="0.25">
      <c r="B171" s="12" t="s">
        <v>124</v>
      </c>
      <c r="E171" s="140"/>
    </row>
    <row r="172" spans="1:6" x14ac:dyDescent="0.25">
      <c r="B172" s="12" t="s">
        <v>125</v>
      </c>
      <c r="F172" s="124"/>
    </row>
  </sheetData>
  <mergeCells count="11">
    <mergeCell ref="C21:D21"/>
    <mergeCell ref="A146:E146"/>
    <mergeCell ref="A2:H2"/>
    <mergeCell ref="A12:H12"/>
    <mergeCell ref="B13:C13"/>
    <mergeCell ref="D13:E13"/>
    <mergeCell ref="F13:H13"/>
    <mergeCell ref="F18:G18"/>
    <mergeCell ref="A20:H20"/>
    <mergeCell ref="E21:H21"/>
    <mergeCell ref="D4:E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38.25" customHeight="1" x14ac:dyDescent="0.25">
      <c r="A3" s="283" t="s">
        <v>258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ht="15.75" customHeight="1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15" t="s">
        <v>264</v>
      </c>
      <c r="E7" s="8" t="s">
        <v>265</v>
      </c>
      <c r="F7" s="8" t="s">
        <v>266</v>
      </c>
      <c r="G7" s="2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15" t="s">
        <v>264</v>
      </c>
      <c r="D15" s="8" t="s">
        <v>268</v>
      </c>
      <c r="E15" s="2" t="s">
        <v>18</v>
      </c>
      <c r="F15" s="2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ht="19.5" customHeight="1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ht="15" customHeight="1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15" t="s">
        <v>264</v>
      </c>
      <c r="E23" s="8" t="s">
        <v>273</v>
      </c>
      <c r="F23" s="8" t="s">
        <v>274</v>
      </c>
      <c r="G23" s="2" t="s">
        <v>275</v>
      </c>
      <c r="H23" s="2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36.75" customHeight="1" x14ac:dyDescent="0.25">
      <c r="A3" s="283" t="s">
        <v>292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31"/>
  <sheetViews>
    <sheetView workbookViewId="0">
      <selection activeCell="A3" sqref="A3:I3"/>
    </sheetView>
  </sheetViews>
  <sheetFormatPr baseColWidth="10" defaultRowHeight="15.75" x14ac:dyDescent="0.25"/>
  <cols>
    <col min="1" max="1" width="8.5703125" style="12" customWidth="1"/>
    <col min="2" max="2" width="37.85546875" style="12" bestFit="1" customWidth="1"/>
    <col min="3" max="3" width="6" style="12" customWidth="1"/>
    <col min="4" max="4" width="9.85546875" style="138" bestFit="1" customWidth="1"/>
    <col min="5" max="5" width="17.5703125" style="12" customWidth="1"/>
    <col min="6" max="6" width="17.5703125" style="12" bestFit="1" customWidth="1"/>
    <col min="7" max="7" width="20.5703125" style="12" customWidth="1"/>
    <col min="8" max="8" width="13.28515625" style="12" customWidth="1"/>
    <col min="9" max="9" width="13.7109375" style="12" customWidth="1"/>
    <col min="10" max="10" width="13" style="138" bestFit="1" customWidth="1"/>
    <col min="11" max="11" width="27" style="117" customWidth="1"/>
    <col min="12" max="12" width="16.28515625" style="117" customWidth="1"/>
    <col min="13" max="14" width="11.42578125" style="117"/>
    <col min="15" max="15" width="9.42578125" style="117" bestFit="1" customWidth="1"/>
    <col min="16" max="255" width="11.42578125" style="117"/>
    <col min="256" max="256" width="7.85546875" style="117" customWidth="1"/>
    <col min="257" max="257" width="24.5703125" style="117" customWidth="1"/>
    <col min="258" max="258" width="3.7109375" style="117" customWidth="1"/>
    <col min="259" max="259" width="4.85546875" style="117" customWidth="1"/>
    <col min="260" max="260" width="0.85546875" style="117" customWidth="1"/>
    <col min="261" max="261" width="9" style="117" customWidth="1"/>
    <col min="262" max="262" width="10" style="117" customWidth="1"/>
    <col min="263" max="263" width="0.85546875" style="117" customWidth="1"/>
    <col min="264" max="264" width="12.42578125" style="117" customWidth="1"/>
    <col min="265" max="265" width="0.85546875" style="117" customWidth="1"/>
    <col min="266" max="266" width="13.7109375" style="117" customWidth="1"/>
    <col min="267" max="511" width="11.42578125" style="117"/>
    <col min="512" max="512" width="7.85546875" style="117" customWidth="1"/>
    <col min="513" max="513" width="24.5703125" style="117" customWidth="1"/>
    <col min="514" max="514" width="3.7109375" style="117" customWidth="1"/>
    <col min="515" max="515" width="4.85546875" style="117" customWidth="1"/>
    <col min="516" max="516" width="0.85546875" style="117" customWidth="1"/>
    <col min="517" max="517" width="9" style="117" customWidth="1"/>
    <col min="518" max="518" width="10" style="117" customWidth="1"/>
    <col min="519" max="519" width="0.85546875" style="117" customWidth="1"/>
    <col min="520" max="520" width="12.42578125" style="117" customWidth="1"/>
    <col min="521" max="521" width="0.85546875" style="117" customWidth="1"/>
    <col min="522" max="522" width="13.7109375" style="117" customWidth="1"/>
    <col min="523" max="767" width="11.42578125" style="117"/>
    <col min="768" max="768" width="7.85546875" style="117" customWidth="1"/>
    <col min="769" max="769" width="24.5703125" style="117" customWidth="1"/>
    <col min="770" max="770" width="3.7109375" style="117" customWidth="1"/>
    <col min="771" max="771" width="4.85546875" style="117" customWidth="1"/>
    <col min="772" max="772" width="0.85546875" style="117" customWidth="1"/>
    <col min="773" max="773" width="9" style="117" customWidth="1"/>
    <col min="774" max="774" width="10" style="117" customWidth="1"/>
    <col min="775" max="775" width="0.85546875" style="117" customWidth="1"/>
    <col min="776" max="776" width="12.42578125" style="117" customWidth="1"/>
    <col min="777" max="777" width="0.85546875" style="117" customWidth="1"/>
    <col min="778" max="778" width="13.7109375" style="117" customWidth="1"/>
    <col min="779" max="1023" width="11.42578125" style="117"/>
    <col min="1024" max="1024" width="7.85546875" style="117" customWidth="1"/>
    <col min="1025" max="1025" width="24.5703125" style="117" customWidth="1"/>
    <col min="1026" max="1026" width="3.7109375" style="117" customWidth="1"/>
    <col min="1027" max="1027" width="4.85546875" style="117" customWidth="1"/>
    <col min="1028" max="1028" width="0.85546875" style="117" customWidth="1"/>
    <col min="1029" max="1029" width="9" style="117" customWidth="1"/>
    <col min="1030" max="1030" width="10" style="117" customWidth="1"/>
    <col min="1031" max="1031" width="0.85546875" style="117" customWidth="1"/>
    <col min="1032" max="1032" width="12.42578125" style="117" customWidth="1"/>
    <col min="1033" max="1033" width="0.85546875" style="117" customWidth="1"/>
    <col min="1034" max="1034" width="13.7109375" style="117" customWidth="1"/>
    <col min="1035" max="1279" width="11.42578125" style="117"/>
    <col min="1280" max="1280" width="7.85546875" style="117" customWidth="1"/>
    <col min="1281" max="1281" width="24.5703125" style="117" customWidth="1"/>
    <col min="1282" max="1282" width="3.7109375" style="117" customWidth="1"/>
    <col min="1283" max="1283" width="4.85546875" style="117" customWidth="1"/>
    <col min="1284" max="1284" width="0.85546875" style="117" customWidth="1"/>
    <col min="1285" max="1285" width="9" style="117" customWidth="1"/>
    <col min="1286" max="1286" width="10" style="117" customWidth="1"/>
    <col min="1287" max="1287" width="0.85546875" style="117" customWidth="1"/>
    <col min="1288" max="1288" width="12.42578125" style="117" customWidth="1"/>
    <col min="1289" max="1289" width="0.85546875" style="117" customWidth="1"/>
    <col min="1290" max="1290" width="13.7109375" style="117" customWidth="1"/>
    <col min="1291" max="1535" width="11.42578125" style="117"/>
    <col min="1536" max="1536" width="7.85546875" style="117" customWidth="1"/>
    <col min="1537" max="1537" width="24.5703125" style="117" customWidth="1"/>
    <col min="1538" max="1538" width="3.7109375" style="117" customWidth="1"/>
    <col min="1539" max="1539" width="4.85546875" style="117" customWidth="1"/>
    <col min="1540" max="1540" width="0.85546875" style="117" customWidth="1"/>
    <col min="1541" max="1541" width="9" style="117" customWidth="1"/>
    <col min="1542" max="1542" width="10" style="117" customWidth="1"/>
    <col min="1543" max="1543" width="0.85546875" style="117" customWidth="1"/>
    <col min="1544" max="1544" width="12.42578125" style="117" customWidth="1"/>
    <col min="1545" max="1545" width="0.85546875" style="117" customWidth="1"/>
    <col min="1546" max="1546" width="13.7109375" style="117" customWidth="1"/>
    <col min="1547" max="1791" width="11.42578125" style="117"/>
    <col min="1792" max="1792" width="7.85546875" style="117" customWidth="1"/>
    <col min="1793" max="1793" width="24.5703125" style="117" customWidth="1"/>
    <col min="1794" max="1794" width="3.7109375" style="117" customWidth="1"/>
    <col min="1795" max="1795" width="4.85546875" style="117" customWidth="1"/>
    <col min="1796" max="1796" width="0.85546875" style="117" customWidth="1"/>
    <col min="1797" max="1797" width="9" style="117" customWidth="1"/>
    <col min="1798" max="1798" width="10" style="117" customWidth="1"/>
    <col min="1799" max="1799" width="0.85546875" style="117" customWidth="1"/>
    <col min="1800" max="1800" width="12.42578125" style="117" customWidth="1"/>
    <col min="1801" max="1801" width="0.85546875" style="117" customWidth="1"/>
    <col min="1802" max="1802" width="13.7109375" style="117" customWidth="1"/>
    <col min="1803" max="2047" width="11.42578125" style="117"/>
    <col min="2048" max="2048" width="7.85546875" style="117" customWidth="1"/>
    <col min="2049" max="2049" width="24.5703125" style="117" customWidth="1"/>
    <col min="2050" max="2050" width="3.7109375" style="117" customWidth="1"/>
    <col min="2051" max="2051" width="4.85546875" style="117" customWidth="1"/>
    <col min="2052" max="2052" width="0.85546875" style="117" customWidth="1"/>
    <col min="2053" max="2053" width="9" style="117" customWidth="1"/>
    <col min="2054" max="2054" width="10" style="117" customWidth="1"/>
    <col min="2055" max="2055" width="0.85546875" style="117" customWidth="1"/>
    <col min="2056" max="2056" width="12.42578125" style="117" customWidth="1"/>
    <col min="2057" max="2057" width="0.85546875" style="117" customWidth="1"/>
    <col min="2058" max="2058" width="13.7109375" style="117" customWidth="1"/>
    <col min="2059" max="2303" width="11.42578125" style="117"/>
    <col min="2304" max="2304" width="7.85546875" style="117" customWidth="1"/>
    <col min="2305" max="2305" width="24.5703125" style="117" customWidth="1"/>
    <col min="2306" max="2306" width="3.7109375" style="117" customWidth="1"/>
    <col min="2307" max="2307" width="4.85546875" style="117" customWidth="1"/>
    <col min="2308" max="2308" width="0.85546875" style="117" customWidth="1"/>
    <col min="2309" max="2309" width="9" style="117" customWidth="1"/>
    <col min="2310" max="2310" width="10" style="117" customWidth="1"/>
    <col min="2311" max="2311" width="0.85546875" style="117" customWidth="1"/>
    <col min="2312" max="2312" width="12.42578125" style="117" customWidth="1"/>
    <col min="2313" max="2313" width="0.85546875" style="117" customWidth="1"/>
    <col min="2314" max="2314" width="13.7109375" style="117" customWidth="1"/>
    <col min="2315" max="2559" width="11.42578125" style="117"/>
    <col min="2560" max="2560" width="7.85546875" style="117" customWidth="1"/>
    <col min="2561" max="2561" width="24.5703125" style="117" customWidth="1"/>
    <col min="2562" max="2562" width="3.7109375" style="117" customWidth="1"/>
    <col min="2563" max="2563" width="4.85546875" style="117" customWidth="1"/>
    <col min="2564" max="2564" width="0.85546875" style="117" customWidth="1"/>
    <col min="2565" max="2565" width="9" style="117" customWidth="1"/>
    <col min="2566" max="2566" width="10" style="117" customWidth="1"/>
    <col min="2567" max="2567" width="0.85546875" style="117" customWidth="1"/>
    <col min="2568" max="2568" width="12.42578125" style="117" customWidth="1"/>
    <col min="2569" max="2569" width="0.85546875" style="117" customWidth="1"/>
    <col min="2570" max="2570" width="13.7109375" style="117" customWidth="1"/>
    <col min="2571" max="2815" width="11.42578125" style="117"/>
    <col min="2816" max="2816" width="7.85546875" style="117" customWidth="1"/>
    <col min="2817" max="2817" width="24.5703125" style="117" customWidth="1"/>
    <col min="2818" max="2818" width="3.7109375" style="117" customWidth="1"/>
    <col min="2819" max="2819" width="4.85546875" style="117" customWidth="1"/>
    <col min="2820" max="2820" width="0.85546875" style="117" customWidth="1"/>
    <col min="2821" max="2821" width="9" style="117" customWidth="1"/>
    <col min="2822" max="2822" width="10" style="117" customWidth="1"/>
    <col min="2823" max="2823" width="0.85546875" style="117" customWidth="1"/>
    <col min="2824" max="2824" width="12.42578125" style="117" customWidth="1"/>
    <col min="2825" max="2825" width="0.85546875" style="117" customWidth="1"/>
    <col min="2826" max="2826" width="13.7109375" style="117" customWidth="1"/>
    <col min="2827" max="3071" width="11.42578125" style="117"/>
    <col min="3072" max="3072" width="7.85546875" style="117" customWidth="1"/>
    <col min="3073" max="3073" width="24.5703125" style="117" customWidth="1"/>
    <col min="3074" max="3074" width="3.7109375" style="117" customWidth="1"/>
    <col min="3075" max="3075" width="4.85546875" style="117" customWidth="1"/>
    <col min="3076" max="3076" width="0.85546875" style="117" customWidth="1"/>
    <col min="3077" max="3077" width="9" style="117" customWidth="1"/>
    <col min="3078" max="3078" width="10" style="117" customWidth="1"/>
    <col min="3079" max="3079" width="0.85546875" style="117" customWidth="1"/>
    <col min="3080" max="3080" width="12.42578125" style="117" customWidth="1"/>
    <col min="3081" max="3081" width="0.85546875" style="117" customWidth="1"/>
    <col min="3082" max="3082" width="13.7109375" style="117" customWidth="1"/>
    <col min="3083" max="3327" width="11.42578125" style="117"/>
    <col min="3328" max="3328" width="7.85546875" style="117" customWidth="1"/>
    <col min="3329" max="3329" width="24.5703125" style="117" customWidth="1"/>
    <col min="3330" max="3330" width="3.7109375" style="117" customWidth="1"/>
    <col min="3331" max="3331" width="4.85546875" style="117" customWidth="1"/>
    <col min="3332" max="3332" width="0.85546875" style="117" customWidth="1"/>
    <col min="3333" max="3333" width="9" style="117" customWidth="1"/>
    <col min="3334" max="3334" width="10" style="117" customWidth="1"/>
    <col min="3335" max="3335" width="0.85546875" style="117" customWidth="1"/>
    <col min="3336" max="3336" width="12.42578125" style="117" customWidth="1"/>
    <col min="3337" max="3337" width="0.85546875" style="117" customWidth="1"/>
    <col min="3338" max="3338" width="13.7109375" style="117" customWidth="1"/>
    <col min="3339" max="3583" width="11.42578125" style="117"/>
    <col min="3584" max="3584" width="7.85546875" style="117" customWidth="1"/>
    <col min="3585" max="3585" width="24.5703125" style="117" customWidth="1"/>
    <col min="3586" max="3586" width="3.7109375" style="117" customWidth="1"/>
    <col min="3587" max="3587" width="4.85546875" style="117" customWidth="1"/>
    <col min="3588" max="3588" width="0.85546875" style="117" customWidth="1"/>
    <col min="3589" max="3589" width="9" style="117" customWidth="1"/>
    <col min="3590" max="3590" width="10" style="117" customWidth="1"/>
    <col min="3591" max="3591" width="0.85546875" style="117" customWidth="1"/>
    <col min="3592" max="3592" width="12.42578125" style="117" customWidth="1"/>
    <col min="3593" max="3593" width="0.85546875" style="117" customWidth="1"/>
    <col min="3594" max="3594" width="13.7109375" style="117" customWidth="1"/>
    <col min="3595" max="3839" width="11.42578125" style="117"/>
    <col min="3840" max="3840" width="7.85546875" style="117" customWidth="1"/>
    <col min="3841" max="3841" width="24.5703125" style="117" customWidth="1"/>
    <col min="3842" max="3842" width="3.7109375" style="117" customWidth="1"/>
    <col min="3843" max="3843" width="4.85546875" style="117" customWidth="1"/>
    <col min="3844" max="3844" width="0.85546875" style="117" customWidth="1"/>
    <col min="3845" max="3845" width="9" style="117" customWidth="1"/>
    <col min="3846" max="3846" width="10" style="117" customWidth="1"/>
    <col min="3847" max="3847" width="0.85546875" style="117" customWidth="1"/>
    <col min="3848" max="3848" width="12.42578125" style="117" customWidth="1"/>
    <col min="3849" max="3849" width="0.85546875" style="117" customWidth="1"/>
    <col min="3850" max="3850" width="13.7109375" style="117" customWidth="1"/>
    <col min="3851" max="4095" width="11.42578125" style="117"/>
    <col min="4096" max="4096" width="7.85546875" style="117" customWidth="1"/>
    <col min="4097" max="4097" width="24.5703125" style="117" customWidth="1"/>
    <col min="4098" max="4098" width="3.7109375" style="117" customWidth="1"/>
    <col min="4099" max="4099" width="4.85546875" style="117" customWidth="1"/>
    <col min="4100" max="4100" width="0.85546875" style="117" customWidth="1"/>
    <col min="4101" max="4101" width="9" style="117" customWidth="1"/>
    <col min="4102" max="4102" width="10" style="117" customWidth="1"/>
    <col min="4103" max="4103" width="0.85546875" style="117" customWidth="1"/>
    <col min="4104" max="4104" width="12.42578125" style="117" customWidth="1"/>
    <col min="4105" max="4105" width="0.85546875" style="117" customWidth="1"/>
    <col min="4106" max="4106" width="13.7109375" style="117" customWidth="1"/>
    <col min="4107" max="4351" width="11.42578125" style="117"/>
    <col min="4352" max="4352" width="7.85546875" style="117" customWidth="1"/>
    <col min="4353" max="4353" width="24.5703125" style="117" customWidth="1"/>
    <col min="4354" max="4354" width="3.7109375" style="117" customWidth="1"/>
    <col min="4355" max="4355" width="4.85546875" style="117" customWidth="1"/>
    <col min="4356" max="4356" width="0.85546875" style="117" customWidth="1"/>
    <col min="4357" max="4357" width="9" style="117" customWidth="1"/>
    <col min="4358" max="4358" width="10" style="117" customWidth="1"/>
    <col min="4359" max="4359" width="0.85546875" style="117" customWidth="1"/>
    <col min="4360" max="4360" width="12.42578125" style="117" customWidth="1"/>
    <col min="4361" max="4361" width="0.85546875" style="117" customWidth="1"/>
    <col min="4362" max="4362" width="13.7109375" style="117" customWidth="1"/>
    <col min="4363" max="4607" width="11.42578125" style="117"/>
    <col min="4608" max="4608" width="7.85546875" style="117" customWidth="1"/>
    <col min="4609" max="4609" width="24.5703125" style="117" customWidth="1"/>
    <col min="4610" max="4610" width="3.7109375" style="117" customWidth="1"/>
    <col min="4611" max="4611" width="4.85546875" style="117" customWidth="1"/>
    <col min="4612" max="4612" width="0.85546875" style="117" customWidth="1"/>
    <col min="4613" max="4613" width="9" style="117" customWidth="1"/>
    <col min="4614" max="4614" width="10" style="117" customWidth="1"/>
    <col min="4615" max="4615" width="0.85546875" style="117" customWidth="1"/>
    <col min="4616" max="4616" width="12.42578125" style="117" customWidth="1"/>
    <col min="4617" max="4617" width="0.85546875" style="117" customWidth="1"/>
    <col min="4618" max="4618" width="13.7109375" style="117" customWidth="1"/>
    <col min="4619" max="4863" width="11.42578125" style="117"/>
    <col min="4864" max="4864" width="7.85546875" style="117" customWidth="1"/>
    <col min="4865" max="4865" width="24.5703125" style="117" customWidth="1"/>
    <col min="4866" max="4866" width="3.7109375" style="117" customWidth="1"/>
    <col min="4867" max="4867" width="4.85546875" style="117" customWidth="1"/>
    <col min="4868" max="4868" width="0.85546875" style="117" customWidth="1"/>
    <col min="4869" max="4869" width="9" style="117" customWidth="1"/>
    <col min="4870" max="4870" width="10" style="117" customWidth="1"/>
    <col min="4871" max="4871" width="0.85546875" style="117" customWidth="1"/>
    <col min="4872" max="4872" width="12.42578125" style="117" customWidth="1"/>
    <col min="4873" max="4873" width="0.85546875" style="117" customWidth="1"/>
    <col min="4874" max="4874" width="13.7109375" style="117" customWidth="1"/>
    <col min="4875" max="5119" width="11.42578125" style="117"/>
    <col min="5120" max="5120" width="7.85546875" style="117" customWidth="1"/>
    <col min="5121" max="5121" width="24.5703125" style="117" customWidth="1"/>
    <col min="5122" max="5122" width="3.7109375" style="117" customWidth="1"/>
    <col min="5123" max="5123" width="4.85546875" style="117" customWidth="1"/>
    <col min="5124" max="5124" width="0.85546875" style="117" customWidth="1"/>
    <col min="5125" max="5125" width="9" style="117" customWidth="1"/>
    <col min="5126" max="5126" width="10" style="117" customWidth="1"/>
    <col min="5127" max="5127" width="0.85546875" style="117" customWidth="1"/>
    <col min="5128" max="5128" width="12.42578125" style="117" customWidth="1"/>
    <col min="5129" max="5129" width="0.85546875" style="117" customWidth="1"/>
    <col min="5130" max="5130" width="13.7109375" style="117" customWidth="1"/>
    <col min="5131" max="5375" width="11.42578125" style="117"/>
    <col min="5376" max="5376" width="7.85546875" style="117" customWidth="1"/>
    <col min="5377" max="5377" width="24.5703125" style="117" customWidth="1"/>
    <col min="5378" max="5378" width="3.7109375" style="117" customWidth="1"/>
    <col min="5379" max="5379" width="4.85546875" style="117" customWidth="1"/>
    <col min="5380" max="5380" width="0.85546875" style="117" customWidth="1"/>
    <col min="5381" max="5381" width="9" style="117" customWidth="1"/>
    <col min="5382" max="5382" width="10" style="117" customWidth="1"/>
    <col min="5383" max="5383" width="0.85546875" style="117" customWidth="1"/>
    <col min="5384" max="5384" width="12.42578125" style="117" customWidth="1"/>
    <col min="5385" max="5385" width="0.85546875" style="117" customWidth="1"/>
    <col min="5386" max="5386" width="13.7109375" style="117" customWidth="1"/>
    <col min="5387" max="5631" width="11.42578125" style="117"/>
    <col min="5632" max="5632" width="7.85546875" style="117" customWidth="1"/>
    <col min="5633" max="5633" width="24.5703125" style="117" customWidth="1"/>
    <col min="5634" max="5634" width="3.7109375" style="117" customWidth="1"/>
    <col min="5635" max="5635" width="4.85546875" style="117" customWidth="1"/>
    <col min="5636" max="5636" width="0.85546875" style="117" customWidth="1"/>
    <col min="5637" max="5637" width="9" style="117" customWidth="1"/>
    <col min="5638" max="5638" width="10" style="117" customWidth="1"/>
    <col min="5639" max="5639" width="0.85546875" style="117" customWidth="1"/>
    <col min="5640" max="5640" width="12.42578125" style="117" customWidth="1"/>
    <col min="5641" max="5641" width="0.85546875" style="117" customWidth="1"/>
    <col min="5642" max="5642" width="13.7109375" style="117" customWidth="1"/>
    <col min="5643" max="5887" width="11.42578125" style="117"/>
    <col min="5888" max="5888" width="7.85546875" style="117" customWidth="1"/>
    <col min="5889" max="5889" width="24.5703125" style="117" customWidth="1"/>
    <col min="5890" max="5890" width="3.7109375" style="117" customWidth="1"/>
    <col min="5891" max="5891" width="4.85546875" style="117" customWidth="1"/>
    <col min="5892" max="5892" width="0.85546875" style="117" customWidth="1"/>
    <col min="5893" max="5893" width="9" style="117" customWidth="1"/>
    <col min="5894" max="5894" width="10" style="117" customWidth="1"/>
    <col min="5895" max="5895" width="0.85546875" style="117" customWidth="1"/>
    <col min="5896" max="5896" width="12.42578125" style="117" customWidth="1"/>
    <col min="5897" max="5897" width="0.85546875" style="117" customWidth="1"/>
    <col min="5898" max="5898" width="13.7109375" style="117" customWidth="1"/>
    <col min="5899" max="6143" width="11.42578125" style="117"/>
    <col min="6144" max="6144" width="7.85546875" style="117" customWidth="1"/>
    <col min="6145" max="6145" width="24.5703125" style="117" customWidth="1"/>
    <col min="6146" max="6146" width="3.7109375" style="117" customWidth="1"/>
    <col min="6147" max="6147" width="4.85546875" style="117" customWidth="1"/>
    <col min="6148" max="6148" width="0.85546875" style="117" customWidth="1"/>
    <col min="6149" max="6149" width="9" style="117" customWidth="1"/>
    <col min="6150" max="6150" width="10" style="117" customWidth="1"/>
    <col min="6151" max="6151" width="0.85546875" style="117" customWidth="1"/>
    <col min="6152" max="6152" width="12.42578125" style="117" customWidth="1"/>
    <col min="6153" max="6153" width="0.85546875" style="117" customWidth="1"/>
    <col min="6154" max="6154" width="13.7109375" style="117" customWidth="1"/>
    <col min="6155" max="6399" width="11.42578125" style="117"/>
    <col min="6400" max="6400" width="7.85546875" style="117" customWidth="1"/>
    <col min="6401" max="6401" width="24.5703125" style="117" customWidth="1"/>
    <col min="6402" max="6402" width="3.7109375" style="117" customWidth="1"/>
    <col min="6403" max="6403" width="4.85546875" style="117" customWidth="1"/>
    <col min="6404" max="6404" width="0.85546875" style="117" customWidth="1"/>
    <col min="6405" max="6405" width="9" style="117" customWidth="1"/>
    <col min="6406" max="6406" width="10" style="117" customWidth="1"/>
    <col min="6407" max="6407" width="0.85546875" style="117" customWidth="1"/>
    <col min="6408" max="6408" width="12.42578125" style="117" customWidth="1"/>
    <col min="6409" max="6409" width="0.85546875" style="117" customWidth="1"/>
    <col min="6410" max="6410" width="13.7109375" style="117" customWidth="1"/>
    <col min="6411" max="6655" width="11.42578125" style="117"/>
    <col min="6656" max="6656" width="7.85546875" style="117" customWidth="1"/>
    <col min="6657" max="6657" width="24.5703125" style="117" customWidth="1"/>
    <col min="6658" max="6658" width="3.7109375" style="117" customWidth="1"/>
    <col min="6659" max="6659" width="4.85546875" style="117" customWidth="1"/>
    <col min="6660" max="6660" width="0.85546875" style="117" customWidth="1"/>
    <col min="6661" max="6661" width="9" style="117" customWidth="1"/>
    <col min="6662" max="6662" width="10" style="117" customWidth="1"/>
    <col min="6663" max="6663" width="0.85546875" style="117" customWidth="1"/>
    <col min="6664" max="6664" width="12.42578125" style="117" customWidth="1"/>
    <col min="6665" max="6665" width="0.85546875" style="117" customWidth="1"/>
    <col min="6666" max="6666" width="13.7109375" style="117" customWidth="1"/>
    <col min="6667" max="6911" width="11.42578125" style="117"/>
    <col min="6912" max="6912" width="7.85546875" style="117" customWidth="1"/>
    <col min="6913" max="6913" width="24.5703125" style="117" customWidth="1"/>
    <col min="6914" max="6914" width="3.7109375" style="117" customWidth="1"/>
    <col min="6915" max="6915" width="4.85546875" style="117" customWidth="1"/>
    <col min="6916" max="6916" width="0.85546875" style="117" customWidth="1"/>
    <col min="6917" max="6917" width="9" style="117" customWidth="1"/>
    <col min="6918" max="6918" width="10" style="117" customWidth="1"/>
    <col min="6919" max="6919" width="0.85546875" style="117" customWidth="1"/>
    <col min="6920" max="6920" width="12.42578125" style="117" customWidth="1"/>
    <col min="6921" max="6921" width="0.85546875" style="117" customWidth="1"/>
    <col min="6922" max="6922" width="13.7109375" style="117" customWidth="1"/>
    <col min="6923" max="7167" width="11.42578125" style="117"/>
    <col min="7168" max="7168" width="7.85546875" style="117" customWidth="1"/>
    <col min="7169" max="7169" width="24.5703125" style="117" customWidth="1"/>
    <col min="7170" max="7170" width="3.7109375" style="117" customWidth="1"/>
    <col min="7171" max="7171" width="4.85546875" style="117" customWidth="1"/>
    <col min="7172" max="7172" width="0.85546875" style="117" customWidth="1"/>
    <col min="7173" max="7173" width="9" style="117" customWidth="1"/>
    <col min="7174" max="7174" width="10" style="117" customWidth="1"/>
    <col min="7175" max="7175" width="0.85546875" style="117" customWidth="1"/>
    <col min="7176" max="7176" width="12.42578125" style="117" customWidth="1"/>
    <col min="7177" max="7177" width="0.85546875" style="117" customWidth="1"/>
    <col min="7178" max="7178" width="13.7109375" style="117" customWidth="1"/>
    <col min="7179" max="7423" width="11.42578125" style="117"/>
    <col min="7424" max="7424" width="7.85546875" style="117" customWidth="1"/>
    <col min="7425" max="7425" width="24.5703125" style="117" customWidth="1"/>
    <col min="7426" max="7426" width="3.7109375" style="117" customWidth="1"/>
    <col min="7427" max="7427" width="4.85546875" style="117" customWidth="1"/>
    <col min="7428" max="7428" width="0.85546875" style="117" customWidth="1"/>
    <col min="7429" max="7429" width="9" style="117" customWidth="1"/>
    <col min="7430" max="7430" width="10" style="117" customWidth="1"/>
    <col min="7431" max="7431" width="0.85546875" style="117" customWidth="1"/>
    <col min="7432" max="7432" width="12.42578125" style="117" customWidth="1"/>
    <col min="7433" max="7433" width="0.85546875" style="117" customWidth="1"/>
    <col min="7434" max="7434" width="13.7109375" style="117" customWidth="1"/>
    <col min="7435" max="7679" width="11.42578125" style="117"/>
    <col min="7680" max="7680" width="7.85546875" style="117" customWidth="1"/>
    <col min="7681" max="7681" width="24.5703125" style="117" customWidth="1"/>
    <col min="7682" max="7682" width="3.7109375" style="117" customWidth="1"/>
    <col min="7683" max="7683" width="4.85546875" style="117" customWidth="1"/>
    <col min="7684" max="7684" width="0.85546875" style="117" customWidth="1"/>
    <col min="7685" max="7685" width="9" style="117" customWidth="1"/>
    <col min="7686" max="7686" width="10" style="117" customWidth="1"/>
    <col min="7687" max="7687" width="0.85546875" style="117" customWidth="1"/>
    <col min="7688" max="7688" width="12.42578125" style="117" customWidth="1"/>
    <col min="7689" max="7689" width="0.85546875" style="117" customWidth="1"/>
    <col min="7690" max="7690" width="13.7109375" style="117" customWidth="1"/>
    <col min="7691" max="7935" width="11.42578125" style="117"/>
    <col min="7936" max="7936" width="7.85546875" style="117" customWidth="1"/>
    <col min="7937" max="7937" width="24.5703125" style="117" customWidth="1"/>
    <col min="7938" max="7938" width="3.7109375" style="117" customWidth="1"/>
    <col min="7939" max="7939" width="4.85546875" style="117" customWidth="1"/>
    <col min="7940" max="7940" width="0.85546875" style="117" customWidth="1"/>
    <col min="7941" max="7941" width="9" style="117" customWidth="1"/>
    <col min="7942" max="7942" width="10" style="117" customWidth="1"/>
    <col min="7943" max="7943" width="0.85546875" style="117" customWidth="1"/>
    <col min="7944" max="7944" width="12.42578125" style="117" customWidth="1"/>
    <col min="7945" max="7945" width="0.85546875" style="117" customWidth="1"/>
    <col min="7946" max="7946" width="13.7109375" style="117" customWidth="1"/>
    <col min="7947" max="8191" width="11.42578125" style="117"/>
    <col min="8192" max="8192" width="7.85546875" style="117" customWidth="1"/>
    <col min="8193" max="8193" width="24.5703125" style="117" customWidth="1"/>
    <col min="8194" max="8194" width="3.7109375" style="117" customWidth="1"/>
    <col min="8195" max="8195" width="4.85546875" style="117" customWidth="1"/>
    <col min="8196" max="8196" width="0.85546875" style="117" customWidth="1"/>
    <col min="8197" max="8197" width="9" style="117" customWidth="1"/>
    <col min="8198" max="8198" width="10" style="117" customWidth="1"/>
    <col min="8199" max="8199" width="0.85546875" style="117" customWidth="1"/>
    <col min="8200" max="8200" width="12.42578125" style="117" customWidth="1"/>
    <col min="8201" max="8201" width="0.85546875" style="117" customWidth="1"/>
    <col min="8202" max="8202" width="13.7109375" style="117" customWidth="1"/>
    <col min="8203" max="8447" width="11.42578125" style="117"/>
    <col min="8448" max="8448" width="7.85546875" style="117" customWidth="1"/>
    <col min="8449" max="8449" width="24.5703125" style="117" customWidth="1"/>
    <col min="8450" max="8450" width="3.7109375" style="117" customWidth="1"/>
    <col min="8451" max="8451" width="4.85546875" style="117" customWidth="1"/>
    <col min="8452" max="8452" width="0.85546875" style="117" customWidth="1"/>
    <col min="8453" max="8453" width="9" style="117" customWidth="1"/>
    <col min="8454" max="8454" width="10" style="117" customWidth="1"/>
    <col min="8455" max="8455" width="0.85546875" style="117" customWidth="1"/>
    <col min="8456" max="8456" width="12.42578125" style="117" customWidth="1"/>
    <col min="8457" max="8457" width="0.85546875" style="117" customWidth="1"/>
    <col min="8458" max="8458" width="13.7109375" style="117" customWidth="1"/>
    <col min="8459" max="8703" width="11.42578125" style="117"/>
    <col min="8704" max="8704" width="7.85546875" style="117" customWidth="1"/>
    <col min="8705" max="8705" width="24.5703125" style="117" customWidth="1"/>
    <col min="8706" max="8706" width="3.7109375" style="117" customWidth="1"/>
    <col min="8707" max="8707" width="4.85546875" style="117" customWidth="1"/>
    <col min="8708" max="8708" width="0.85546875" style="117" customWidth="1"/>
    <col min="8709" max="8709" width="9" style="117" customWidth="1"/>
    <col min="8710" max="8710" width="10" style="117" customWidth="1"/>
    <col min="8711" max="8711" width="0.85546875" style="117" customWidth="1"/>
    <col min="8712" max="8712" width="12.42578125" style="117" customWidth="1"/>
    <col min="8713" max="8713" width="0.85546875" style="117" customWidth="1"/>
    <col min="8714" max="8714" width="13.7109375" style="117" customWidth="1"/>
    <col min="8715" max="8959" width="11.42578125" style="117"/>
    <col min="8960" max="8960" width="7.85546875" style="117" customWidth="1"/>
    <col min="8961" max="8961" width="24.5703125" style="117" customWidth="1"/>
    <col min="8962" max="8962" width="3.7109375" style="117" customWidth="1"/>
    <col min="8963" max="8963" width="4.85546875" style="117" customWidth="1"/>
    <col min="8964" max="8964" width="0.85546875" style="117" customWidth="1"/>
    <col min="8965" max="8965" width="9" style="117" customWidth="1"/>
    <col min="8966" max="8966" width="10" style="117" customWidth="1"/>
    <col min="8967" max="8967" width="0.85546875" style="117" customWidth="1"/>
    <col min="8968" max="8968" width="12.42578125" style="117" customWidth="1"/>
    <col min="8969" max="8969" width="0.85546875" style="117" customWidth="1"/>
    <col min="8970" max="8970" width="13.7109375" style="117" customWidth="1"/>
    <col min="8971" max="9215" width="11.42578125" style="117"/>
    <col min="9216" max="9216" width="7.85546875" style="117" customWidth="1"/>
    <col min="9217" max="9217" width="24.5703125" style="117" customWidth="1"/>
    <col min="9218" max="9218" width="3.7109375" style="117" customWidth="1"/>
    <col min="9219" max="9219" width="4.85546875" style="117" customWidth="1"/>
    <col min="9220" max="9220" width="0.85546875" style="117" customWidth="1"/>
    <col min="9221" max="9221" width="9" style="117" customWidth="1"/>
    <col min="9222" max="9222" width="10" style="117" customWidth="1"/>
    <col min="9223" max="9223" width="0.85546875" style="117" customWidth="1"/>
    <col min="9224" max="9224" width="12.42578125" style="117" customWidth="1"/>
    <col min="9225" max="9225" width="0.85546875" style="117" customWidth="1"/>
    <col min="9226" max="9226" width="13.7109375" style="117" customWidth="1"/>
    <col min="9227" max="9471" width="11.42578125" style="117"/>
    <col min="9472" max="9472" width="7.85546875" style="117" customWidth="1"/>
    <col min="9473" max="9473" width="24.5703125" style="117" customWidth="1"/>
    <col min="9474" max="9474" width="3.7109375" style="117" customWidth="1"/>
    <col min="9475" max="9475" width="4.85546875" style="117" customWidth="1"/>
    <col min="9476" max="9476" width="0.85546875" style="117" customWidth="1"/>
    <col min="9477" max="9477" width="9" style="117" customWidth="1"/>
    <col min="9478" max="9478" width="10" style="117" customWidth="1"/>
    <col min="9479" max="9479" width="0.85546875" style="117" customWidth="1"/>
    <col min="9480" max="9480" width="12.42578125" style="117" customWidth="1"/>
    <col min="9481" max="9481" width="0.85546875" style="117" customWidth="1"/>
    <col min="9482" max="9482" width="13.7109375" style="117" customWidth="1"/>
    <col min="9483" max="9727" width="11.42578125" style="117"/>
    <col min="9728" max="9728" width="7.85546875" style="117" customWidth="1"/>
    <col min="9729" max="9729" width="24.5703125" style="117" customWidth="1"/>
    <col min="9730" max="9730" width="3.7109375" style="117" customWidth="1"/>
    <col min="9731" max="9731" width="4.85546875" style="117" customWidth="1"/>
    <col min="9732" max="9732" width="0.85546875" style="117" customWidth="1"/>
    <col min="9733" max="9733" width="9" style="117" customWidth="1"/>
    <col min="9734" max="9734" width="10" style="117" customWidth="1"/>
    <col min="9735" max="9735" width="0.85546875" style="117" customWidth="1"/>
    <col min="9736" max="9736" width="12.42578125" style="117" customWidth="1"/>
    <col min="9737" max="9737" width="0.85546875" style="117" customWidth="1"/>
    <col min="9738" max="9738" width="13.7109375" style="117" customWidth="1"/>
    <col min="9739" max="9983" width="11.42578125" style="117"/>
    <col min="9984" max="9984" width="7.85546875" style="117" customWidth="1"/>
    <col min="9985" max="9985" width="24.5703125" style="117" customWidth="1"/>
    <col min="9986" max="9986" width="3.7109375" style="117" customWidth="1"/>
    <col min="9987" max="9987" width="4.85546875" style="117" customWidth="1"/>
    <col min="9988" max="9988" width="0.85546875" style="117" customWidth="1"/>
    <col min="9989" max="9989" width="9" style="117" customWidth="1"/>
    <col min="9990" max="9990" width="10" style="117" customWidth="1"/>
    <col min="9991" max="9991" width="0.85546875" style="117" customWidth="1"/>
    <col min="9992" max="9992" width="12.42578125" style="117" customWidth="1"/>
    <col min="9993" max="9993" width="0.85546875" style="117" customWidth="1"/>
    <col min="9994" max="9994" width="13.7109375" style="117" customWidth="1"/>
    <col min="9995" max="10239" width="11.42578125" style="117"/>
    <col min="10240" max="10240" width="7.85546875" style="117" customWidth="1"/>
    <col min="10241" max="10241" width="24.5703125" style="117" customWidth="1"/>
    <col min="10242" max="10242" width="3.7109375" style="117" customWidth="1"/>
    <col min="10243" max="10243" width="4.85546875" style="117" customWidth="1"/>
    <col min="10244" max="10244" width="0.85546875" style="117" customWidth="1"/>
    <col min="10245" max="10245" width="9" style="117" customWidth="1"/>
    <col min="10246" max="10246" width="10" style="117" customWidth="1"/>
    <col min="10247" max="10247" width="0.85546875" style="117" customWidth="1"/>
    <col min="10248" max="10248" width="12.42578125" style="117" customWidth="1"/>
    <col min="10249" max="10249" width="0.85546875" style="117" customWidth="1"/>
    <col min="10250" max="10250" width="13.7109375" style="117" customWidth="1"/>
    <col min="10251" max="10495" width="11.42578125" style="117"/>
    <col min="10496" max="10496" width="7.85546875" style="117" customWidth="1"/>
    <col min="10497" max="10497" width="24.5703125" style="117" customWidth="1"/>
    <col min="10498" max="10498" width="3.7109375" style="117" customWidth="1"/>
    <col min="10499" max="10499" width="4.85546875" style="117" customWidth="1"/>
    <col min="10500" max="10500" width="0.85546875" style="117" customWidth="1"/>
    <col min="10501" max="10501" width="9" style="117" customWidth="1"/>
    <col min="10502" max="10502" width="10" style="117" customWidth="1"/>
    <col min="10503" max="10503" width="0.85546875" style="117" customWidth="1"/>
    <col min="10504" max="10504" width="12.42578125" style="117" customWidth="1"/>
    <col min="10505" max="10505" width="0.85546875" style="117" customWidth="1"/>
    <col min="10506" max="10506" width="13.7109375" style="117" customWidth="1"/>
    <col min="10507" max="10751" width="11.42578125" style="117"/>
    <col min="10752" max="10752" width="7.85546875" style="117" customWidth="1"/>
    <col min="10753" max="10753" width="24.5703125" style="117" customWidth="1"/>
    <col min="10754" max="10754" width="3.7109375" style="117" customWidth="1"/>
    <col min="10755" max="10755" width="4.85546875" style="117" customWidth="1"/>
    <col min="10756" max="10756" width="0.85546875" style="117" customWidth="1"/>
    <col min="10757" max="10757" width="9" style="117" customWidth="1"/>
    <col min="10758" max="10758" width="10" style="117" customWidth="1"/>
    <col min="10759" max="10759" width="0.85546875" style="117" customWidth="1"/>
    <col min="10760" max="10760" width="12.42578125" style="117" customWidth="1"/>
    <col min="10761" max="10761" width="0.85546875" style="117" customWidth="1"/>
    <col min="10762" max="10762" width="13.7109375" style="117" customWidth="1"/>
    <col min="10763" max="11007" width="11.42578125" style="117"/>
    <col min="11008" max="11008" width="7.85546875" style="117" customWidth="1"/>
    <col min="11009" max="11009" width="24.5703125" style="117" customWidth="1"/>
    <col min="11010" max="11010" width="3.7109375" style="117" customWidth="1"/>
    <col min="11011" max="11011" width="4.85546875" style="117" customWidth="1"/>
    <col min="11012" max="11012" width="0.85546875" style="117" customWidth="1"/>
    <col min="11013" max="11013" width="9" style="117" customWidth="1"/>
    <col min="11014" max="11014" width="10" style="117" customWidth="1"/>
    <col min="11015" max="11015" width="0.85546875" style="117" customWidth="1"/>
    <col min="11016" max="11016" width="12.42578125" style="117" customWidth="1"/>
    <col min="11017" max="11017" width="0.85546875" style="117" customWidth="1"/>
    <col min="11018" max="11018" width="13.7109375" style="117" customWidth="1"/>
    <col min="11019" max="11263" width="11.42578125" style="117"/>
    <col min="11264" max="11264" width="7.85546875" style="117" customWidth="1"/>
    <col min="11265" max="11265" width="24.5703125" style="117" customWidth="1"/>
    <col min="11266" max="11266" width="3.7109375" style="117" customWidth="1"/>
    <col min="11267" max="11267" width="4.85546875" style="117" customWidth="1"/>
    <col min="11268" max="11268" width="0.85546875" style="117" customWidth="1"/>
    <col min="11269" max="11269" width="9" style="117" customWidth="1"/>
    <col min="11270" max="11270" width="10" style="117" customWidth="1"/>
    <col min="11271" max="11271" width="0.85546875" style="117" customWidth="1"/>
    <col min="11272" max="11272" width="12.42578125" style="117" customWidth="1"/>
    <col min="11273" max="11273" width="0.85546875" style="117" customWidth="1"/>
    <col min="11274" max="11274" width="13.7109375" style="117" customWidth="1"/>
    <col min="11275" max="11519" width="11.42578125" style="117"/>
    <col min="11520" max="11520" width="7.85546875" style="117" customWidth="1"/>
    <col min="11521" max="11521" width="24.5703125" style="117" customWidth="1"/>
    <col min="11522" max="11522" width="3.7109375" style="117" customWidth="1"/>
    <col min="11523" max="11523" width="4.85546875" style="117" customWidth="1"/>
    <col min="11524" max="11524" width="0.85546875" style="117" customWidth="1"/>
    <col min="11525" max="11525" width="9" style="117" customWidth="1"/>
    <col min="11526" max="11526" width="10" style="117" customWidth="1"/>
    <col min="11527" max="11527" width="0.85546875" style="117" customWidth="1"/>
    <col min="11528" max="11528" width="12.42578125" style="117" customWidth="1"/>
    <col min="11529" max="11529" width="0.85546875" style="117" customWidth="1"/>
    <col min="11530" max="11530" width="13.7109375" style="117" customWidth="1"/>
    <col min="11531" max="11775" width="11.42578125" style="117"/>
    <col min="11776" max="11776" width="7.85546875" style="117" customWidth="1"/>
    <col min="11777" max="11777" width="24.5703125" style="117" customWidth="1"/>
    <col min="11778" max="11778" width="3.7109375" style="117" customWidth="1"/>
    <col min="11779" max="11779" width="4.85546875" style="117" customWidth="1"/>
    <col min="11780" max="11780" width="0.85546875" style="117" customWidth="1"/>
    <col min="11781" max="11781" width="9" style="117" customWidth="1"/>
    <col min="11782" max="11782" width="10" style="117" customWidth="1"/>
    <col min="11783" max="11783" width="0.85546875" style="117" customWidth="1"/>
    <col min="11784" max="11784" width="12.42578125" style="117" customWidth="1"/>
    <col min="11785" max="11785" width="0.85546875" style="117" customWidth="1"/>
    <col min="11786" max="11786" width="13.7109375" style="117" customWidth="1"/>
    <col min="11787" max="12031" width="11.42578125" style="117"/>
    <col min="12032" max="12032" width="7.85546875" style="117" customWidth="1"/>
    <col min="12033" max="12033" width="24.5703125" style="117" customWidth="1"/>
    <col min="12034" max="12034" width="3.7109375" style="117" customWidth="1"/>
    <col min="12035" max="12035" width="4.85546875" style="117" customWidth="1"/>
    <col min="12036" max="12036" width="0.85546875" style="117" customWidth="1"/>
    <col min="12037" max="12037" width="9" style="117" customWidth="1"/>
    <col min="12038" max="12038" width="10" style="117" customWidth="1"/>
    <col min="12039" max="12039" width="0.85546875" style="117" customWidth="1"/>
    <col min="12040" max="12040" width="12.42578125" style="117" customWidth="1"/>
    <col min="12041" max="12041" width="0.85546875" style="117" customWidth="1"/>
    <col min="12042" max="12042" width="13.7109375" style="117" customWidth="1"/>
    <col min="12043" max="12287" width="11.42578125" style="117"/>
    <col min="12288" max="12288" width="7.85546875" style="117" customWidth="1"/>
    <col min="12289" max="12289" width="24.5703125" style="117" customWidth="1"/>
    <col min="12290" max="12290" width="3.7109375" style="117" customWidth="1"/>
    <col min="12291" max="12291" width="4.85546875" style="117" customWidth="1"/>
    <col min="12292" max="12292" width="0.85546875" style="117" customWidth="1"/>
    <col min="12293" max="12293" width="9" style="117" customWidth="1"/>
    <col min="12294" max="12294" width="10" style="117" customWidth="1"/>
    <col min="12295" max="12295" width="0.85546875" style="117" customWidth="1"/>
    <col min="12296" max="12296" width="12.42578125" style="117" customWidth="1"/>
    <col min="12297" max="12297" width="0.85546875" style="117" customWidth="1"/>
    <col min="12298" max="12298" width="13.7109375" style="117" customWidth="1"/>
    <col min="12299" max="12543" width="11.42578125" style="117"/>
    <col min="12544" max="12544" width="7.85546875" style="117" customWidth="1"/>
    <col min="12545" max="12545" width="24.5703125" style="117" customWidth="1"/>
    <col min="12546" max="12546" width="3.7109375" style="117" customWidth="1"/>
    <col min="12547" max="12547" width="4.85546875" style="117" customWidth="1"/>
    <col min="12548" max="12548" width="0.85546875" style="117" customWidth="1"/>
    <col min="12549" max="12549" width="9" style="117" customWidth="1"/>
    <col min="12550" max="12550" width="10" style="117" customWidth="1"/>
    <col min="12551" max="12551" width="0.85546875" style="117" customWidth="1"/>
    <col min="12552" max="12552" width="12.42578125" style="117" customWidth="1"/>
    <col min="12553" max="12553" width="0.85546875" style="117" customWidth="1"/>
    <col min="12554" max="12554" width="13.7109375" style="117" customWidth="1"/>
    <col min="12555" max="12799" width="11.42578125" style="117"/>
    <col min="12800" max="12800" width="7.85546875" style="117" customWidth="1"/>
    <col min="12801" max="12801" width="24.5703125" style="117" customWidth="1"/>
    <col min="12802" max="12802" width="3.7109375" style="117" customWidth="1"/>
    <col min="12803" max="12803" width="4.85546875" style="117" customWidth="1"/>
    <col min="12804" max="12804" width="0.85546875" style="117" customWidth="1"/>
    <col min="12805" max="12805" width="9" style="117" customWidth="1"/>
    <col min="12806" max="12806" width="10" style="117" customWidth="1"/>
    <col min="12807" max="12807" width="0.85546875" style="117" customWidth="1"/>
    <col min="12808" max="12808" width="12.42578125" style="117" customWidth="1"/>
    <col min="12809" max="12809" width="0.85546875" style="117" customWidth="1"/>
    <col min="12810" max="12810" width="13.7109375" style="117" customWidth="1"/>
    <col min="12811" max="13055" width="11.42578125" style="117"/>
    <col min="13056" max="13056" width="7.85546875" style="117" customWidth="1"/>
    <col min="13057" max="13057" width="24.5703125" style="117" customWidth="1"/>
    <col min="13058" max="13058" width="3.7109375" style="117" customWidth="1"/>
    <col min="13059" max="13059" width="4.85546875" style="117" customWidth="1"/>
    <col min="13060" max="13060" width="0.85546875" style="117" customWidth="1"/>
    <col min="13061" max="13061" width="9" style="117" customWidth="1"/>
    <col min="13062" max="13062" width="10" style="117" customWidth="1"/>
    <col min="13063" max="13063" width="0.85546875" style="117" customWidth="1"/>
    <col min="13064" max="13064" width="12.42578125" style="117" customWidth="1"/>
    <col min="13065" max="13065" width="0.85546875" style="117" customWidth="1"/>
    <col min="13066" max="13066" width="13.7109375" style="117" customWidth="1"/>
    <col min="13067" max="13311" width="11.42578125" style="117"/>
    <col min="13312" max="13312" width="7.85546875" style="117" customWidth="1"/>
    <col min="13313" max="13313" width="24.5703125" style="117" customWidth="1"/>
    <col min="13314" max="13314" width="3.7109375" style="117" customWidth="1"/>
    <col min="13315" max="13315" width="4.85546875" style="117" customWidth="1"/>
    <col min="13316" max="13316" width="0.85546875" style="117" customWidth="1"/>
    <col min="13317" max="13317" width="9" style="117" customWidth="1"/>
    <col min="13318" max="13318" width="10" style="117" customWidth="1"/>
    <col min="13319" max="13319" width="0.85546875" style="117" customWidth="1"/>
    <col min="13320" max="13320" width="12.42578125" style="117" customWidth="1"/>
    <col min="13321" max="13321" width="0.85546875" style="117" customWidth="1"/>
    <col min="13322" max="13322" width="13.7109375" style="117" customWidth="1"/>
    <col min="13323" max="13567" width="11.42578125" style="117"/>
    <col min="13568" max="13568" width="7.85546875" style="117" customWidth="1"/>
    <col min="13569" max="13569" width="24.5703125" style="117" customWidth="1"/>
    <col min="13570" max="13570" width="3.7109375" style="117" customWidth="1"/>
    <col min="13571" max="13571" width="4.85546875" style="117" customWidth="1"/>
    <col min="13572" max="13572" width="0.85546875" style="117" customWidth="1"/>
    <col min="13573" max="13573" width="9" style="117" customWidth="1"/>
    <col min="13574" max="13574" width="10" style="117" customWidth="1"/>
    <col min="13575" max="13575" width="0.85546875" style="117" customWidth="1"/>
    <col min="13576" max="13576" width="12.42578125" style="117" customWidth="1"/>
    <col min="13577" max="13577" width="0.85546875" style="117" customWidth="1"/>
    <col min="13578" max="13578" width="13.7109375" style="117" customWidth="1"/>
    <col min="13579" max="13823" width="11.42578125" style="117"/>
    <col min="13824" max="13824" width="7.85546875" style="117" customWidth="1"/>
    <col min="13825" max="13825" width="24.5703125" style="117" customWidth="1"/>
    <col min="13826" max="13826" width="3.7109375" style="117" customWidth="1"/>
    <col min="13827" max="13827" width="4.85546875" style="117" customWidth="1"/>
    <col min="13828" max="13828" width="0.85546875" style="117" customWidth="1"/>
    <col min="13829" max="13829" width="9" style="117" customWidth="1"/>
    <col min="13830" max="13830" width="10" style="117" customWidth="1"/>
    <col min="13831" max="13831" width="0.85546875" style="117" customWidth="1"/>
    <col min="13832" max="13832" width="12.42578125" style="117" customWidth="1"/>
    <col min="13833" max="13833" width="0.85546875" style="117" customWidth="1"/>
    <col min="13834" max="13834" width="13.7109375" style="117" customWidth="1"/>
    <col min="13835" max="14079" width="11.42578125" style="117"/>
    <col min="14080" max="14080" width="7.85546875" style="117" customWidth="1"/>
    <col min="14081" max="14081" width="24.5703125" style="117" customWidth="1"/>
    <col min="14082" max="14082" width="3.7109375" style="117" customWidth="1"/>
    <col min="14083" max="14083" width="4.85546875" style="117" customWidth="1"/>
    <col min="14084" max="14084" width="0.85546875" style="117" customWidth="1"/>
    <col min="14085" max="14085" width="9" style="117" customWidth="1"/>
    <col min="14086" max="14086" width="10" style="117" customWidth="1"/>
    <col min="14087" max="14087" width="0.85546875" style="117" customWidth="1"/>
    <col min="14088" max="14088" width="12.42578125" style="117" customWidth="1"/>
    <col min="14089" max="14089" width="0.85546875" style="117" customWidth="1"/>
    <col min="14090" max="14090" width="13.7109375" style="117" customWidth="1"/>
    <col min="14091" max="14335" width="11.42578125" style="117"/>
    <col min="14336" max="14336" width="7.85546875" style="117" customWidth="1"/>
    <col min="14337" max="14337" width="24.5703125" style="117" customWidth="1"/>
    <col min="14338" max="14338" width="3.7109375" style="117" customWidth="1"/>
    <col min="14339" max="14339" width="4.85546875" style="117" customWidth="1"/>
    <col min="14340" max="14340" width="0.85546875" style="117" customWidth="1"/>
    <col min="14341" max="14341" width="9" style="117" customWidth="1"/>
    <col min="14342" max="14342" width="10" style="117" customWidth="1"/>
    <col min="14343" max="14343" width="0.85546875" style="117" customWidth="1"/>
    <col min="14344" max="14344" width="12.42578125" style="117" customWidth="1"/>
    <col min="14345" max="14345" width="0.85546875" style="117" customWidth="1"/>
    <col min="14346" max="14346" width="13.7109375" style="117" customWidth="1"/>
    <col min="14347" max="14591" width="11.42578125" style="117"/>
    <col min="14592" max="14592" width="7.85546875" style="117" customWidth="1"/>
    <col min="14593" max="14593" width="24.5703125" style="117" customWidth="1"/>
    <col min="14594" max="14594" width="3.7109375" style="117" customWidth="1"/>
    <col min="14595" max="14595" width="4.85546875" style="117" customWidth="1"/>
    <col min="14596" max="14596" width="0.85546875" style="117" customWidth="1"/>
    <col min="14597" max="14597" width="9" style="117" customWidth="1"/>
    <col min="14598" max="14598" width="10" style="117" customWidth="1"/>
    <col min="14599" max="14599" width="0.85546875" style="117" customWidth="1"/>
    <col min="14600" max="14600" width="12.42578125" style="117" customWidth="1"/>
    <col min="14601" max="14601" width="0.85546875" style="117" customWidth="1"/>
    <col min="14602" max="14602" width="13.7109375" style="117" customWidth="1"/>
    <col min="14603" max="14847" width="11.42578125" style="117"/>
    <col min="14848" max="14848" width="7.85546875" style="117" customWidth="1"/>
    <col min="14849" max="14849" width="24.5703125" style="117" customWidth="1"/>
    <col min="14850" max="14850" width="3.7109375" style="117" customWidth="1"/>
    <col min="14851" max="14851" width="4.85546875" style="117" customWidth="1"/>
    <col min="14852" max="14852" width="0.85546875" style="117" customWidth="1"/>
    <col min="14853" max="14853" width="9" style="117" customWidth="1"/>
    <col min="14854" max="14854" width="10" style="117" customWidth="1"/>
    <col min="14855" max="14855" width="0.85546875" style="117" customWidth="1"/>
    <col min="14856" max="14856" width="12.42578125" style="117" customWidth="1"/>
    <col min="14857" max="14857" width="0.85546875" style="117" customWidth="1"/>
    <col min="14858" max="14858" width="13.7109375" style="117" customWidth="1"/>
    <col min="14859" max="15103" width="11.42578125" style="117"/>
    <col min="15104" max="15104" width="7.85546875" style="117" customWidth="1"/>
    <col min="15105" max="15105" width="24.5703125" style="117" customWidth="1"/>
    <col min="15106" max="15106" width="3.7109375" style="117" customWidth="1"/>
    <col min="15107" max="15107" width="4.85546875" style="117" customWidth="1"/>
    <col min="15108" max="15108" width="0.85546875" style="117" customWidth="1"/>
    <col min="15109" max="15109" width="9" style="117" customWidth="1"/>
    <col min="15110" max="15110" width="10" style="117" customWidth="1"/>
    <col min="15111" max="15111" width="0.85546875" style="117" customWidth="1"/>
    <col min="15112" max="15112" width="12.42578125" style="117" customWidth="1"/>
    <col min="15113" max="15113" width="0.85546875" style="117" customWidth="1"/>
    <col min="15114" max="15114" width="13.7109375" style="117" customWidth="1"/>
    <col min="15115" max="15359" width="11.42578125" style="117"/>
    <col min="15360" max="15360" width="7.85546875" style="117" customWidth="1"/>
    <col min="15361" max="15361" width="24.5703125" style="117" customWidth="1"/>
    <col min="15362" max="15362" width="3.7109375" style="117" customWidth="1"/>
    <col min="15363" max="15363" width="4.85546875" style="117" customWidth="1"/>
    <col min="15364" max="15364" width="0.85546875" style="117" customWidth="1"/>
    <col min="15365" max="15365" width="9" style="117" customWidth="1"/>
    <col min="15366" max="15366" width="10" style="117" customWidth="1"/>
    <col min="15367" max="15367" width="0.85546875" style="117" customWidth="1"/>
    <col min="15368" max="15368" width="12.42578125" style="117" customWidth="1"/>
    <col min="15369" max="15369" width="0.85546875" style="117" customWidth="1"/>
    <col min="15370" max="15370" width="13.7109375" style="117" customWidth="1"/>
    <col min="15371" max="15615" width="11.42578125" style="117"/>
    <col min="15616" max="15616" width="7.85546875" style="117" customWidth="1"/>
    <col min="15617" max="15617" width="24.5703125" style="117" customWidth="1"/>
    <col min="15618" max="15618" width="3.7109375" style="117" customWidth="1"/>
    <col min="15619" max="15619" width="4.85546875" style="117" customWidth="1"/>
    <col min="15620" max="15620" width="0.85546875" style="117" customWidth="1"/>
    <col min="15621" max="15621" width="9" style="117" customWidth="1"/>
    <col min="15622" max="15622" width="10" style="117" customWidth="1"/>
    <col min="15623" max="15623" width="0.85546875" style="117" customWidth="1"/>
    <col min="15624" max="15624" width="12.42578125" style="117" customWidth="1"/>
    <col min="15625" max="15625" width="0.85546875" style="117" customWidth="1"/>
    <col min="15626" max="15626" width="13.7109375" style="117" customWidth="1"/>
    <col min="15627" max="15871" width="11.42578125" style="117"/>
    <col min="15872" max="15872" width="7.85546875" style="117" customWidth="1"/>
    <col min="15873" max="15873" width="24.5703125" style="117" customWidth="1"/>
    <col min="15874" max="15874" width="3.7109375" style="117" customWidth="1"/>
    <col min="15875" max="15875" width="4.85546875" style="117" customWidth="1"/>
    <col min="15876" max="15876" width="0.85546875" style="117" customWidth="1"/>
    <col min="15877" max="15877" width="9" style="117" customWidth="1"/>
    <col min="15878" max="15878" width="10" style="117" customWidth="1"/>
    <col min="15879" max="15879" width="0.85546875" style="117" customWidth="1"/>
    <col min="15880" max="15880" width="12.42578125" style="117" customWidth="1"/>
    <col min="15881" max="15881" width="0.85546875" style="117" customWidth="1"/>
    <col min="15882" max="15882" width="13.7109375" style="117" customWidth="1"/>
    <col min="15883" max="16127" width="11.42578125" style="117"/>
    <col min="16128" max="16128" width="7.85546875" style="117" customWidth="1"/>
    <col min="16129" max="16129" width="24.5703125" style="117" customWidth="1"/>
    <col min="16130" max="16130" width="3.7109375" style="117" customWidth="1"/>
    <col min="16131" max="16131" width="4.85546875" style="117" customWidth="1"/>
    <col min="16132" max="16132" width="0.85546875" style="117" customWidth="1"/>
    <col min="16133" max="16133" width="9" style="117" customWidth="1"/>
    <col min="16134" max="16134" width="10" style="117" customWidth="1"/>
    <col min="16135" max="16135" width="0.85546875" style="117" customWidth="1"/>
    <col min="16136" max="16136" width="12.42578125" style="117" customWidth="1"/>
    <col min="16137" max="16137" width="0.85546875" style="117" customWidth="1"/>
    <col min="16138" max="16138" width="13.7109375" style="117" customWidth="1"/>
    <col min="16139" max="16384" width="11.42578125" style="117"/>
  </cols>
  <sheetData>
    <row r="1" spans="1:17" x14ac:dyDescent="0.25">
      <c r="A1" s="11"/>
    </row>
    <row r="2" spans="1:17" x14ac:dyDescent="0.25">
      <c r="D2" s="118"/>
    </row>
    <row r="3" spans="1:17" s="143" customFormat="1" ht="42.75" customHeight="1" x14ac:dyDescent="0.25">
      <c r="A3" s="283" t="s">
        <v>293</v>
      </c>
      <c r="B3" s="283"/>
      <c r="C3" s="283"/>
      <c r="D3" s="283"/>
      <c r="E3" s="283"/>
      <c r="F3" s="283"/>
      <c r="G3" s="283"/>
      <c r="H3" s="283"/>
      <c r="I3" s="283"/>
      <c r="J3" s="118"/>
    </row>
    <row r="6" spans="1:17" x14ac:dyDescent="0.25">
      <c r="E6" s="284" t="s">
        <v>259</v>
      </c>
      <c r="F6" s="285"/>
      <c r="G6" s="285"/>
      <c r="H6" s="285"/>
      <c r="I6" s="286"/>
      <c r="J6" s="287" t="s">
        <v>260</v>
      </c>
      <c r="K6" s="138"/>
    </row>
    <row r="7" spans="1:17" s="147" customFormat="1" ht="31.5" x14ac:dyDescent="0.25">
      <c r="A7" s="8" t="s">
        <v>261</v>
      </c>
      <c r="B7" s="8" t="s">
        <v>262</v>
      </c>
      <c r="C7" s="8" t="s">
        <v>263</v>
      </c>
      <c r="D7" s="141" t="s">
        <v>264</v>
      </c>
      <c r="E7" s="8" t="s">
        <v>265</v>
      </c>
      <c r="F7" s="8" t="s">
        <v>266</v>
      </c>
      <c r="G7" s="144" t="s">
        <v>267</v>
      </c>
      <c r="H7" s="8" t="s">
        <v>268</v>
      </c>
      <c r="I7" s="145" t="s">
        <v>18</v>
      </c>
      <c r="J7" s="288"/>
      <c r="K7" s="146"/>
    </row>
    <row r="8" spans="1:17" s="147" customFormat="1" x14ac:dyDescent="0.25">
      <c r="A8" s="22">
        <v>1</v>
      </c>
      <c r="B8" s="162" t="s">
        <v>281</v>
      </c>
      <c r="C8" s="158"/>
      <c r="D8" s="148"/>
      <c r="E8" s="111"/>
      <c r="F8" s="45"/>
      <c r="G8" s="149"/>
      <c r="H8" s="45"/>
      <c r="I8" s="45"/>
      <c r="J8" s="44"/>
      <c r="K8" s="146"/>
    </row>
    <row r="9" spans="1:17" s="147" customFormat="1" x14ac:dyDescent="0.25">
      <c r="A9" s="22">
        <v>2</v>
      </c>
      <c r="B9" s="162" t="s">
        <v>282</v>
      </c>
      <c r="C9" s="158"/>
      <c r="D9" s="148"/>
      <c r="E9" s="111"/>
      <c r="F9" s="45"/>
      <c r="G9" s="149"/>
      <c r="H9" s="45"/>
      <c r="I9" s="45"/>
      <c r="J9" s="44"/>
      <c r="K9" s="146"/>
    </row>
    <row r="10" spans="1:17" s="147" customFormat="1" x14ac:dyDescent="0.25">
      <c r="A10" s="22">
        <v>3</v>
      </c>
      <c r="B10" s="162" t="s">
        <v>283</v>
      </c>
      <c r="C10" s="158"/>
      <c r="D10" s="148"/>
      <c r="E10" s="111"/>
      <c r="F10" s="45"/>
      <c r="G10" s="149"/>
      <c r="H10" s="45"/>
      <c r="I10" s="45"/>
      <c r="J10" s="44"/>
      <c r="K10" s="146"/>
    </row>
    <row r="11" spans="1:17" s="147" customFormat="1" x14ac:dyDescent="0.25">
      <c r="A11" s="22">
        <v>4</v>
      </c>
      <c r="B11" s="162" t="s">
        <v>284</v>
      </c>
      <c r="C11" s="158"/>
      <c r="D11" s="148"/>
      <c r="E11" s="111"/>
      <c r="F11" s="45"/>
      <c r="G11" s="149"/>
      <c r="H11" s="45"/>
      <c r="I11" s="45"/>
      <c r="J11" s="44"/>
      <c r="K11" s="146"/>
    </row>
    <row r="12" spans="1:17" s="147" customFormat="1" x14ac:dyDescent="0.25">
      <c r="A12" s="22">
        <v>5</v>
      </c>
      <c r="B12" s="162" t="s">
        <v>285</v>
      </c>
      <c r="C12" s="158"/>
      <c r="D12" s="148"/>
      <c r="E12" s="111"/>
      <c r="F12" s="45"/>
      <c r="G12" s="149"/>
      <c r="H12" s="45"/>
      <c r="I12" s="45"/>
      <c r="J12" s="44"/>
      <c r="K12" s="146"/>
    </row>
    <row r="13" spans="1:17" s="120" customFormat="1" x14ac:dyDescent="0.25">
      <c r="A13" s="21"/>
      <c r="B13" s="24" t="s">
        <v>111</v>
      </c>
      <c r="C13" s="122"/>
      <c r="D13" s="122">
        <f>SUM(D8:D12)</f>
        <v>0</v>
      </c>
      <c r="E13" s="126">
        <f>SUM(E8:E12)</f>
        <v>0</v>
      </c>
      <c r="F13" s="126">
        <f>SUM(F8:F12)</f>
        <v>0</v>
      </c>
      <c r="G13" s="122"/>
      <c r="H13" s="126">
        <f>SUM(H8:H12)</f>
        <v>0</v>
      </c>
      <c r="I13" s="126">
        <f>SUM(I8:I12)</f>
        <v>0</v>
      </c>
      <c r="J13" s="126">
        <f>SUM(J8:J12)</f>
        <v>0</v>
      </c>
      <c r="K13" s="118"/>
    </row>
    <row r="14" spans="1:17" ht="16.5" thickBot="1" x14ac:dyDescent="0.3">
      <c r="B14" s="138"/>
      <c r="G14" s="151"/>
      <c r="H14" s="151"/>
      <c r="I14" s="151"/>
    </row>
    <row r="15" spans="1:17" ht="47.25" x14ac:dyDescent="0.25">
      <c r="C15" s="141" t="s">
        <v>264</v>
      </c>
      <c r="D15" s="8" t="s">
        <v>268</v>
      </c>
      <c r="E15" s="144" t="s">
        <v>18</v>
      </c>
      <c r="F15" s="144" t="s">
        <v>260</v>
      </c>
      <c r="H15" s="117"/>
      <c r="I15" s="152"/>
      <c r="J15" s="117"/>
      <c r="K15" s="174" t="s">
        <v>286</v>
      </c>
      <c r="L15" s="164" t="s">
        <v>287</v>
      </c>
      <c r="M15" s="165" t="s">
        <v>288</v>
      </c>
      <c r="N15" s="165" t="s">
        <v>289</v>
      </c>
      <c r="O15" s="165" t="s">
        <v>290</v>
      </c>
      <c r="P15" s="165" t="s">
        <v>291</v>
      </c>
      <c r="Q15" s="166"/>
    </row>
    <row r="16" spans="1:17" x14ac:dyDescent="0.25">
      <c r="A16" s="22">
        <v>1</v>
      </c>
      <c r="B16" s="162" t="s">
        <v>281</v>
      </c>
      <c r="C16" s="153">
        <f>SUMIF($A$8:$A$12,A16,$D$8:$D$12)</f>
        <v>0</v>
      </c>
      <c r="D16" s="44">
        <f>SUMIF($A$8:$A$12,A16,$H$8:$H$12)</f>
        <v>0</v>
      </c>
      <c r="E16" s="44">
        <f>SUMIF($A$8:$A$12,A16,$I$8:$I$12)</f>
        <v>0</v>
      </c>
      <c r="F16" s="44">
        <f>SUMIF($A$8:$A$12,A16,$J$8:$J$12)</f>
        <v>0</v>
      </c>
      <c r="H16" s="117"/>
      <c r="I16" s="152"/>
      <c r="J16" s="117"/>
      <c r="K16" s="175" t="s">
        <v>281</v>
      </c>
      <c r="L16" s="167"/>
      <c r="M16" s="167"/>
      <c r="N16" s="167"/>
      <c r="O16" s="167"/>
      <c r="P16" s="167"/>
      <c r="Q16" s="168">
        <f>M16+N16</f>
        <v>0</v>
      </c>
    </row>
    <row r="17" spans="1:17" x14ac:dyDescent="0.25">
      <c r="A17" s="22">
        <v>2</v>
      </c>
      <c r="B17" s="162" t="s">
        <v>282</v>
      </c>
      <c r="C17" s="153">
        <f>SUMIF($A$8:$A$12,A17,$D$8:$D$12)</f>
        <v>0</v>
      </c>
      <c r="D17" s="44">
        <f>SUMIF($A$8:$A$12,A17,$H$8:$H$12)</f>
        <v>0</v>
      </c>
      <c r="E17" s="44">
        <f>SUMIF($A$8:$A$12,A17,$I$8:$I$12)</f>
        <v>0</v>
      </c>
      <c r="F17" s="44">
        <f>SUMIF($A$8:$A$12,A17,$J$8:$J$12)</f>
        <v>0</v>
      </c>
      <c r="H17" s="117"/>
      <c r="I17" s="152"/>
      <c r="J17" s="117"/>
      <c r="K17" s="175" t="s">
        <v>282</v>
      </c>
      <c r="L17" s="167"/>
      <c r="M17" s="167"/>
      <c r="N17" s="167"/>
      <c r="O17" s="167"/>
      <c r="P17" s="167"/>
      <c r="Q17" s="168">
        <f t="shared" ref="Q17:Q21" si="0">M17+N17</f>
        <v>0</v>
      </c>
    </row>
    <row r="18" spans="1:17" x14ac:dyDescent="0.25">
      <c r="A18" s="22">
        <v>3</v>
      </c>
      <c r="B18" s="162" t="s">
        <v>283</v>
      </c>
      <c r="C18" s="153">
        <f>SUMIF($A$8:$A$12,A18,$D$8:$D$12)</f>
        <v>0</v>
      </c>
      <c r="D18" s="44">
        <f>SUMIF($A$8:$A$12,A18,$H$8:$H$12)</f>
        <v>0</v>
      </c>
      <c r="E18" s="44">
        <f>SUMIF($A$8:$A$12,A18,$I$8:$I$12)</f>
        <v>0</v>
      </c>
      <c r="F18" s="44">
        <f>SUMIF($A$8:$A$12,A18,$J$8:$J$12)</f>
        <v>0</v>
      </c>
      <c r="H18" s="117"/>
      <c r="I18" s="152"/>
      <c r="J18" s="117"/>
      <c r="K18" s="175" t="s">
        <v>283</v>
      </c>
      <c r="L18" s="167"/>
      <c r="M18" s="167"/>
      <c r="N18" s="167"/>
      <c r="O18" s="167"/>
      <c r="P18" s="167"/>
      <c r="Q18" s="168">
        <f t="shared" si="0"/>
        <v>0</v>
      </c>
    </row>
    <row r="19" spans="1:17" x14ac:dyDescent="0.25">
      <c r="A19" s="22">
        <v>4</v>
      </c>
      <c r="B19" s="162" t="s">
        <v>284</v>
      </c>
      <c r="C19" s="153">
        <f>SUMIF($A$8:$A$12,A19,$D$8:$D$12)</f>
        <v>0</v>
      </c>
      <c r="D19" s="44">
        <f>SUMIF($A$8:$A$12,A19,$H$8:$H$12)</f>
        <v>0</v>
      </c>
      <c r="E19" s="44">
        <f>SUMIF($A$8:$A$12,A19,$I$8:$I$12)</f>
        <v>0</v>
      </c>
      <c r="F19" s="44">
        <f>SUMIF($A$8:$A$12,A19,$J$8:$J$12)</f>
        <v>0</v>
      </c>
      <c r="G19" s="117"/>
      <c r="H19" s="117"/>
      <c r="I19" s="152"/>
      <c r="J19" s="117"/>
      <c r="K19" s="175" t="s">
        <v>284</v>
      </c>
      <c r="L19" s="167"/>
      <c r="M19" s="167"/>
      <c r="N19" s="167"/>
      <c r="O19" s="167"/>
      <c r="P19" s="167"/>
      <c r="Q19" s="168">
        <f t="shared" si="0"/>
        <v>0</v>
      </c>
    </row>
    <row r="20" spans="1:17" x14ac:dyDescent="0.25">
      <c r="A20" s="22">
        <v>5</v>
      </c>
      <c r="B20" s="162" t="s">
        <v>285</v>
      </c>
      <c r="C20" s="153"/>
      <c r="D20" s="44">
        <f>SUMIF($A$8:$A$12,A20,$H$8:$H$12)</f>
        <v>0</v>
      </c>
      <c r="E20" s="44">
        <f>SUMIF($A$8:$A$12,A20,$I$8:$I$12)</f>
        <v>0</v>
      </c>
      <c r="F20" s="44">
        <f>SUMIF($A$8:$A$12,A20,$J$8:$J$12)</f>
        <v>0</v>
      </c>
      <c r="G20" s="163"/>
      <c r="H20" s="117"/>
      <c r="I20" s="152"/>
      <c r="J20" s="117"/>
      <c r="K20" s="175" t="s">
        <v>285</v>
      </c>
      <c r="L20" s="167"/>
      <c r="M20" s="167"/>
      <c r="N20" s="167"/>
      <c r="O20" s="167"/>
      <c r="P20" s="167"/>
      <c r="Q20" s="168">
        <f t="shared" si="0"/>
        <v>0</v>
      </c>
    </row>
    <row r="21" spans="1:17" s="120" customFormat="1" x14ac:dyDescent="0.25">
      <c r="A21" s="21"/>
      <c r="B21" s="24" t="s">
        <v>111</v>
      </c>
      <c r="C21" s="154">
        <f>SUM(C16:C19)</f>
        <v>0</v>
      </c>
      <c r="D21" s="126">
        <f>SUM(D16:D19)</f>
        <v>0</v>
      </c>
      <c r="E21" s="126">
        <f>SUM(E16:E19)</f>
        <v>0</v>
      </c>
      <c r="F21" s="126">
        <f>SUM(F16:F19)</f>
        <v>0</v>
      </c>
      <c r="I21" s="150"/>
      <c r="K21" s="176"/>
      <c r="L21" s="169"/>
      <c r="M21" s="169"/>
      <c r="N21" s="169"/>
      <c r="O21" s="167"/>
      <c r="P21" s="167"/>
      <c r="Q21" s="168">
        <f t="shared" si="0"/>
        <v>0</v>
      </c>
    </row>
    <row r="22" spans="1:17" x14ac:dyDescent="0.25">
      <c r="G22" s="151"/>
      <c r="H22" s="151"/>
      <c r="I22" s="151"/>
      <c r="K22" s="176" t="s">
        <v>270</v>
      </c>
      <c r="L22" s="170">
        <f t="shared" ref="L22:Q22" si="1">SUM(L16:L21)</f>
        <v>0</v>
      </c>
      <c r="M22" s="170">
        <f t="shared" si="1"/>
        <v>0</v>
      </c>
      <c r="N22" s="170">
        <f t="shared" si="1"/>
        <v>0</v>
      </c>
      <c r="O22" s="170">
        <f t="shared" si="1"/>
        <v>0</v>
      </c>
      <c r="P22" s="170">
        <f t="shared" si="1"/>
        <v>0</v>
      </c>
      <c r="Q22" s="171">
        <f t="shared" si="1"/>
        <v>0</v>
      </c>
    </row>
    <row r="23" spans="1:17" ht="32.25" thickBot="1" x14ac:dyDescent="0.3">
      <c r="D23" s="141" t="s">
        <v>264</v>
      </c>
      <c r="E23" s="8" t="s">
        <v>273</v>
      </c>
      <c r="F23" s="8" t="s">
        <v>274</v>
      </c>
      <c r="G23" s="144" t="s">
        <v>275</v>
      </c>
      <c r="H23" s="144" t="s">
        <v>260</v>
      </c>
      <c r="J23" s="117"/>
      <c r="K23" s="177" t="s">
        <v>271</v>
      </c>
      <c r="L23" s="172"/>
      <c r="M23" s="172"/>
      <c r="N23" s="172"/>
      <c r="O23" s="172"/>
      <c r="P23" s="172"/>
      <c r="Q23" s="173"/>
    </row>
    <row r="24" spans="1:17" x14ac:dyDescent="0.25">
      <c r="B24" s="155" t="s">
        <v>276</v>
      </c>
      <c r="C24" s="22" t="s">
        <v>269</v>
      </c>
      <c r="D24" s="156">
        <f>SUMIF(C8:C12,C24,D8:D12)</f>
        <v>0</v>
      </c>
      <c r="E24" s="44">
        <f>SUMIF(C8:C12,C24,F8:F12)</f>
        <v>0</v>
      </c>
      <c r="F24" s="44">
        <f>SUMIF(C8:C12,C24,H8:H12)</f>
        <v>0</v>
      </c>
      <c r="G24" s="44">
        <f>SUMIF(C8:C12,C24,I8:I12)</f>
        <v>0</v>
      </c>
      <c r="H24" s="44">
        <f>SUMIF(C8:C12,C24,J8:J12)</f>
        <v>0</v>
      </c>
      <c r="J24" s="117"/>
      <c r="K24" s="152"/>
    </row>
    <row r="25" spans="1:17" x14ac:dyDescent="0.25">
      <c r="B25" s="155" t="s">
        <v>277</v>
      </c>
      <c r="C25" s="22" t="s">
        <v>272</v>
      </c>
      <c r="D25" s="156">
        <f>SUMIF(C8:C12,C25,D8:D12)</f>
        <v>0</v>
      </c>
      <c r="E25" s="44">
        <f>SUMIF(C8:C12,C25,F8:F12)</f>
        <v>0</v>
      </c>
      <c r="F25" s="44">
        <f>SUMIF(C8:C12,C25,H8:H12)</f>
        <v>0</v>
      </c>
      <c r="G25" s="44">
        <f>SUMIF(C8:C12,C25,I8:I12)</f>
        <v>0</v>
      </c>
      <c r="H25" s="44">
        <f>SUMIF(C8:C12,C25,J8:J12)</f>
        <v>0</v>
      </c>
      <c r="J25" s="117"/>
      <c r="K25" s="152"/>
    </row>
    <row r="26" spans="1:17" s="120" customFormat="1" x14ac:dyDescent="0.25">
      <c r="A26" s="11"/>
      <c r="B26" s="24" t="s">
        <v>111</v>
      </c>
      <c r="C26" s="21"/>
      <c r="D26" s="157">
        <f>SUM(D24:D25)</f>
        <v>0</v>
      </c>
      <c r="E26" s="126">
        <f>SUM(E24:E25)</f>
        <v>0</v>
      </c>
      <c r="F26" s="126">
        <f>SUM(F24:F25)</f>
        <v>0</v>
      </c>
      <c r="G26" s="126">
        <f>SUM(G24:G25)</f>
        <v>0</v>
      </c>
      <c r="H26" s="126">
        <f>SUM(H24:H25)</f>
        <v>0</v>
      </c>
      <c r="I26" s="11"/>
      <c r="K26" s="150"/>
    </row>
    <row r="27" spans="1:17" x14ac:dyDescent="0.25">
      <c r="E27" s="151"/>
      <c r="F27" s="151"/>
      <c r="H27" s="117"/>
      <c r="I27" s="117"/>
      <c r="J27" s="152"/>
    </row>
    <row r="28" spans="1:17" x14ac:dyDescent="0.25">
      <c r="B28" s="11" t="s">
        <v>61</v>
      </c>
      <c r="H28" s="117"/>
      <c r="I28" s="117"/>
      <c r="J28" s="152"/>
    </row>
    <row r="29" spans="1:17" x14ac:dyDescent="0.25">
      <c r="B29" s="12" t="s">
        <v>267</v>
      </c>
      <c r="E29" s="139"/>
      <c r="F29" s="139"/>
      <c r="G29" s="12" t="s">
        <v>278</v>
      </c>
    </row>
    <row r="30" spans="1:17" x14ac:dyDescent="0.25">
      <c r="B30" s="12" t="s">
        <v>73</v>
      </c>
      <c r="E30" s="12">
        <v>12</v>
      </c>
      <c r="G30" s="12" t="s">
        <v>81</v>
      </c>
    </row>
    <row r="31" spans="1:17" x14ac:dyDescent="0.25">
      <c r="B31" s="12" t="s">
        <v>279</v>
      </c>
      <c r="E31" s="139"/>
      <c r="F31" s="139"/>
      <c r="G31" s="12" t="s">
        <v>280</v>
      </c>
    </row>
  </sheetData>
  <mergeCells count="3">
    <mergeCell ref="A3:I3"/>
    <mergeCell ref="E6:I6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C1</vt:lpstr>
      <vt:lpstr>C2a</vt:lpstr>
      <vt:lpstr>C2b</vt:lpstr>
      <vt:lpstr>C3</vt:lpstr>
      <vt:lpstr>C4</vt:lpstr>
      <vt:lpstr>C5</vt:lpstr>
      <vt:lpstr>C6a</vt:lpstr>
      <vt:lpstr>C6b</vt:lpstr>
      <vt:lpstr>C6c</vt:lpstr>
      <vt:lpstr>C6d</vt:lpstr>
      <vt:lpstr>C6f</vt:lpstr>
      <vt:lpstr>C6g</vt:lpstr>
      <vt:lpstr>C6h</vt:lpstr>
      <vt:lpstr>C6i</vt:lpstr>
      <vt:lpstr>C6j</vt:lpstr>
      <vt:lpstr>C6k</vt:lpstr>
      <vt:lpstr>C6 Resumen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2011-09-23T22:29:14Z</dcterms:created>
  <dcterms:modified xsi:type="dcterms:W3CDTF">2011-10-04T15:05:46Z</dcterms:modified>
</cp:coreProperties>
</file>